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30" windowWidth="20370" windowHeight="11760"/>
  </bookViews>
  <sheets>
    <sheet name="production" sheetId="1" r:id="rId1"/>
  </sheets>
  <calcPr calcId="125725"/>
</workbook>
</file>

<file path=xl/calcChain.xml><?xml version="1.0" encoding="utf-8"?>
<calcChain xmlns="http://schemas.openxmlformats.org/spreadsheetml/2006/main">
  <c r="N11" i="1"/>
  <c r="N13" s="1"/>
  <c r="N10"/>
  <c r="N4"/>
  <c r="M12"/>
  <c r="L11"/>
  <c r="L13" s="1"/>
  <c r="L10"/>
  <c r="M9"/>
  <c r="M8"/>
  <c r="M10" s="1"/>
  <c r="L4"/>
  <c r="M3"/>
  <c r="M2"/>
  <c r="M4" s="1"/>
  <c r="K11"/>
  <c r="K13" s="1"/>
  <c r="J11"/>
  <c r="J13" s="1"/>
  <c r="I12"/>
  <c r="I11"/>
  <c r="I13" s="1"/>
  <c r="H11"/>
  <c r="H13" s="1"/>
  <c r="K10"/>
  <c r="J10"/>
  <c r="H10"/>
  <c r="I9"/>
  <c r="I8"/>
  <c r="I10" s="1"/>
  <c r="K4"/>
  <c r="J4"/>
  <c r="H4"/>
  <c r="I3"/>
  <c r="I4" s="1"/>
  <c r="I2"/>
  <c r="M11" l="1"/>
  <c r="M13" s="1"/>
  <c r="G11"/>
  <c r="F11"/>
  <c r="G10"/>
  <c r="F10"/>
  <c r="D11"/>
  <c r="D13" s="1"/>
  <c r="E9"/>
  <c r="E8"/>
  <c r="E10" s="1"/>
  <c r="E3"/>
  <c r="D10"/>
  <c r="C11"/>
  <c r="C10"/>
  <c r="B11"/>
  <c r="B10"/>
  <c r="E12"/>
  <c r="G13"/>
  <c r="F13"/>
  <c r="C13"/>
  <c r="B13"/>
  <c r="G4"/>
  <c r="F4"/>
  <c r="D4"/>
  <c r="C4"/>
  <c r="B4"/>
  <c r="E2"/>
  <c r="R27"/>
  <c r="R26"/>
  <c r="R28" s="1"/>
  <c r="R24"/>
  <c r="R23"/>
  <c r="R25" s="1"/>
  <c r="R21"/>
  <c r="R20"/>
  <c r="R22" s="1"/>
  <c r="R18"/>
  <c r="R17"/>
  <c r="R19" s="1"/>
  <c r="Q26"/>
  <c r="Q24"/>
  <c r="Q23"/>
  <c r="Q25" s="1"/>
  <c r="Q27"/>
  <c r="Q28"/>
  <c r="Q21"/>
  <c r="Q20"/>
  <c r="Q22" s="1"/>
  <c r="Q18"/>
  <c r="Q17"/>
  <c r="Q19" s="1"/>
  <c r="P26"/>
  <c r="P28" s="1"/>
  <c r="P25"/>
  <c r="P22"/>
  <c r="P19"/>
  <c r="O26"/>
  <c r="O28"/>
  <c r="O22"/>
  <c r="O19"/>
  <c r="N26"/>
  <c r="N28" s="1"/>
  <c r="N22"/>
  <c r="N19"/>
  <c r="M27"/>
  <c r="M26"/>
  <c r="M28" s="1"/>
  <c r="M21"/>
  <c r="M20"/>
  <c r="M22" s="1"/>
  <c r="M18"/>
  <c r="M17"/>
  <c r="M19" s="1"/>
  <c r="L28"/>
  <c r="L26"/>
  <c r="L22"/>
  <c r="L19"/>
  <c r="E4" l="1"/>
  <c r="E11"/>
  <c r="E13" s="1"/>
  <c r="K26" l="1"/>
  <c r="K28" s="1"/>
  <c r="K22"/>
  <c r="K19"/>
  <c r="J26"/>
  <c r="J28" s="1"/>
  <c r="J22"/>
  <c r="J19"/>
  <c r="I27"/>
  <c r="I21"/>
  <c r="I20"/>
  <c r="I22" s="1"/>
  <c r="I18"/>
  <c r="I17"/>
  <c r="I19" s="1"/>
  <c r="G26"/>
  <c r="H26"/>
  <c r="G28"/>
  <c r="H28"/>
  <c r="G19"/>
  <c r="H19"/>
  <c r="G22"/>
  <c r="H22"/>
  <c r="E21"/>
  <c r="F22"/>
  <c r="F26"/>
  <c r="F28" s="1"/>
  <c r="E27"/>
  <c r="E20"/>
  <c r="E18"/>
  <c r="E17"/>
  <c r="E19" s="1"/>
  <c r="D26"/>
  <c r="D28" s="1"/>
  <c r="D22"/>
  <c r="D19"/>
  <c r="C26"/>
  <c r="C28" s="1"/>
  <c r="C22"/>
  <c r="C19"/>
  <c r="B26"/>
  <c r="B28" s="1"/>
  <c r="B22"/>
  <c r="B19"/>
  <c r="Q36"/>
  <c r="Q42"/>
  <c r="Q39"/>
  <c r="Q38"/>
  <c r="P41"/>
  <c r="P43" s="1"/>
  <c r="P37"/>
  <c r="P40"/>
  <c r="O41"/>
  <c r="O43" s="1"/>
  <c r="O40"/>
  <c r="O37"/>
  <c r="N40"/>
  <c r="I26" l="1"/>
  <c r="I28" s="1"/>
  <c r="E26"/>
  <c r="E28" s="1"/>
  <c r="E22"/>
  <c r="F19"/>
  <c r="Q40"/>
  <c r="N35"/>
  <c r="M42"/>
  <c r="M39"/>
  <c r="M38"/>
  <c r="M40" s="1"/>
  <c r="M36"/>
  <c r="M35"/>
  <c r="M37" s="1"/>
  <c r="L41"/>
  <c r="L43" s="1"/>
  <c r="L40"/>
  <c r="L37"/>
  <c r="K40"/>
  <c r="K41"/>
  <c r="K43" s="1"/>
  <c r="K37"/>
  <c r="J41"/>
  <c r="J43" s="1"/>
  <c r="J40"/>
  <c r="J37"/>
  <c r="I36"/>
  <c r="F35"/>
  <c r="G41"/>
  <c r="H41"/>
  <c r="H43" s="1"/>
  <c r="I42"/>
  <c r="I39"/>
  <c r="I38"/>
  <c r="I35"/>
  <c r="H40"/>
  <c r="H37"/>
  <c r="G43"/>
  <c r="G40"/>
  <c r="G37"/>
  <c r="F40"/>
  <c r="E35"/>
  <c r="E42"/>
  <c r="E36"/>
  <c r="R36" s="1"/>
  <c r="E39"/>
  <c r="R39" s="1"/>
  <c r="E38"/>
  <c r="D41"/>
  <c r="D43" s="1"/>
  <c r="D40"/>
  <c r="D37"/>
  <c r="C41"/>
  <c r="C43" s="1"/>
  <c r="C40"/>
  <c r="C37"/>
  <c r="B41"/>
  <c r="B43" s="1"/>
  <c r="B40"/>
  <c r="B37"/>
  <c r="Q50"/>
  <c r="Q48"/>
  <c r="Q54"/>
  <c r="Q51"/>
  <c r="Q47"/>
  <c r="P53"/>
  <c r="P55" s="1"/>
  <c r="P52"/>
  <c r="P49"/>
  <c r="O53"/>
  <c r="O55" s="1"/>
  <c r="O49"/>
  <c r="O52"/>
  <c r="N53"/>
  <c r="N55" s="1"/>
  <c r="N52"/>
  <c r="N49"/>
  <c r="M48"/>
  <c r="M54"/>
  <c r="M50"/>
  <c r="M51"/>
  <c r="M47"/>
  <c r="M49" s="1"/>
  <c r="L53"/>
  <c r="L55" s="1"/>
  <c r="L52"/>
  <c r="L49"/>
  <c r="K53"/>
  <c r="K55" s="1"/>
  <c r="K52"/>
  <c r="K49"/>
  <c r="J53"/>
  <c r="J52"/>
  <c r="J49"/>
  <c r="H52"/>
  <c r="H49"/>
  <c r="I54"/>
  <c r="F53"/>
  <c r="G53"/>
  <c r="G55" s="1"/>
  <c r="H53"/>
  <c r="I50"/>
  <c r="I48"/>
  <c r="I51"/>
  <c r="I47"/>
  <c r="I49" s="1"/>
  <c r="H55"/>
  <c r="G52"/>
  <c r="G49"/>
  <c r="F52"/>
  <c r="F49"/>
  <c r="E47"/>
  <c r="E48"/>
  <c r="R48" s="1"/>
  <c r="E54"/>
  <c r="R54" s="1"/>
  <c r="E51"/>
  <c r="R51" s="1"/>
  <c r="E50"/>
  <c r="R50" s="1"/>
  <c r="R52" s="1"/>
  <c r="D53"/>
  <c r="D52"/>
  <c r="D49"/>
  <c r="C53"/>
  <c r="C55" s="1"/>
  <c r="C49"/>
  <c r="B53"/>
  <c r="B55" s="1"/>
  <c r="B52"/>
  <c r="B49"/>
  <c r="B65"/>
  <c r="C65"/>
  <c r="D65"/>
  <c r="F65"/>
  <c r="G65"/>
  <c r="H65"/>
  <c r="J65"/>
  <c r="K65"/>
  <c r="L65"/>
  <c r="M66"/>
  <c r="N65"/>
  <c r="O65"/>
  <c r="P65"/>
  <c r="Q66"/>
  <c r="D55"/>
  <c r="B66"/>
  <c r="C66"/>
  <c r="C67" s="1"/>
  <c r="D66"/>
  <c r="F66"/>
  <c r="F67" s="1"/>
  <c r="G66"/>
  <c r="H66"/>
  <c r="E62"/>
  <c r="I62"/>
  <c r="M62"/>
  <c r="Q62"/>
  <c r="E63"/>
  <c r="I63"/>
  <c r="M63"/>
  <c r="Q63"/>
  <c r="E59"/>
  <c r="I59"/>
  <c r="M59"/>
  <c r="Q59"/>
  <c r="E60"/>
  <c r="E61" s="1"/>
  <c r="I60"/>
  <c r="M60"/>
  <c r="Q60"/>
  <c r="P67"/>
  <c r="P64"/>
  <c r="P61"/>
  <c r="O67"/>
  <c r="O64"/>
  <c r="O61"/>
  <c r="N67"/>
  <c r="N64"/>
  <c r="N61"/>
  <c r="M64"/>
  <c r="L67"/>
  <c r="L64"/>
  <c r="L61"/>
  <c r="K67"/>
  <c r="K61"/>
  <c r="K64"/>
  <c r="H67"/>
  <c r="H61"/>
  <c r="G61"/>
  <c r="F61"/>
  <c r="H64"/>
  <c r="G64"/>
  <c r="F64"/>
  <c r="D67"/>
  <c r="B67"/>
  <c r="D61"/>
  <c r="C61"/>
  <c r="B61"/>
  <c r="Q74"/>
  <c r="E64"/>
  <c r="D64"/>
  <c r="C64"/>
  <c r="B64"/>
  <c r="H71"/>
  <c r="H77" s="1"/>
  <c r="F77"/>
  <c r="G71"/>
  <c r="G77" s="1"/>
  <c r="B77"/>
  <c r="C77"/>
  <c r="D77"/>
  <c r="J77"/>
  <c r="K77"/>
  <c r="L77"/>
  <c r="N77"/>
  <c r="O77"/>
  <c r="P77"/>
  <c r="B78"/>
  <c r="C78"/>
  <c r="D78"/>
  <c r="F78"/>
  <c r="G78"/>
  <c r="H78"/>
  <c r="J78"/>
  <c r="K78"/>
  <c r="L78"/>
  <c r="L79" s="1"/>
  <c r="N78"/>
  <c r="O78"/>
  <c r="O79" s="1"/>
  <c r="P78"/>
  <c r="E74"/>
  <c r="I74"/>
  <c r="M74"/>
  <c r="E75"/>
  <c r="I75"/>
  <c r="Q75"/>
  <c r="Q76" s="1"/>
  <c r="E71"/>
  <c r="M71"/>
  <c r="Q71"/>
  <c r="E72"/>
  <c r="I72"/>
  <c r="M72"/>
  <c r="Q72"/>
  <c r="N79"/>
  <c r="P76"/>
  <c r="O76"/>
  <c r="N76"/>
  <c r="P73"/>
  <c r="O73"/>
  <c r="N73"/>
  <c r="M76"/>
  <c r="L76"/>
  <c r="K76"/>
  <c r="J76"/>
  <c r="L73"/>
  <c r="K73"/>
  <c r="J73"/>
  <c r="F79"/>
  <c r="G73"/>
  <c r="F73"/>
  <c r="I76"/>
  <c r="H76"/>
  <c r="G76"/>
  <c r="F76"/>
  <c r="C79"/>
  <c r="D76"/>
  <c r="C76"/>
  <c r="B76"/>
  <c r="B73"/>
  <c r="C73"/>
  <c r="D73"/>
  <c r="J67"/>
  <c r="J64"/>
  <c r="J61"/>
  <c r="Q53"/>
  <c r="Q55" s="1"/>
  <c r="E37" l="1"/>
  <c r="H79"/>
  <c r="Q78"/>
  <c r="P79"/>
  <c r="K79"/>
  <c r="B79"/>
  <c r="R59"/>
  <c r="I64"/>
  <c r="E52"/>
  <c r="H73"/>
  <c r="D79"/>
  <c r="I61"/>
  <c r="Q61"/>
  <c r="G67"/>
  <c r="E49"/>
  <c r="R47"/>
  <c r="R49" s="1"/>
  <c r="M53"/>
  <c r="M55" s="1"/>
  <c r="Q49"/>
  <c r="R42"/>
  <c r="I37"/>
  <c r="I66"/>
  <c r="E66"/>
  <c r="M73"/>
  <c r="E40"/>
  <c r="R38"/>
  <c r="R40" s="1"/>
  <c r="N37"/>
  <c r="N41"/>
  <c r="Q35"/>
  <c r="Q37" s="1"/>
  <c r="R75"/>
  <c r="M61"/>
  <c r="I53"/>
  <c r="I55" s="1"/>
  <c r="M41"/>
  <c r="M43" s="1"/>
  <c r="R72"/>
  <c r="R63"/>
  <c r="M52"/>
  <c r="R35"/>
  <c r="R37" s="1"/>
  <c r="M78"/>
  <c r="E78"/>
  <c r="M77"/>
  <c r="M79" s="1"/>
  <c r="R60"/>
  <c r="Q64"/>
  <c r="R62"/>
  <c r="R64" s="1"/>
  <c r="R66"/>
  <c r="Q65"/>
  <c r="Q67" s="1"/>
  <c r="M65"/>
  <c r="M67" s="1"/>
  <c r="E65"/>
  <c r="I52"/>
  <c r="Q73"/>
  <c r="E73"/>
  <c r="E76"/>
  <c r="J79"/>
  <c r="I71"/>
  <c r="I73" s="1"/>
  <c r="R74"/>
  <c r="I78"/>
  <c r="Q77"/>
  <c r="Q79" s="1"/>
  <c r="E77"/>
  <c r="I65"/>
  <c r="I67" s="1"/>
  <c r="F55"/>
  <c r="Q52"/>
  <c r="E41"/>
  <c r="I40"/>
  <c r="G79"/>
  <c r="I77"/>
  <c r="I79" s="1"/>
  <c r="E67"/>
  <c r="R78"/>
  <c r="E79"/>
  <c r="R76"/>
  <c r="E53"/>
  <c r="J55"/>
  <c r="F37"/>
  <c r="F41"/>
  <c r="R77" l="1"/>
  <c r="R61"/>
  <c r="R65"/>
  <c r="R67" s="1"/>
  <c r="E43"/>
  <c r="N43"/>
  <c r="Q41"/>
  <c r="Q43" s="1"/>
  <c r="R79"/>
  <c r="R71"/>
  <c r="R73" s="1"/>
  <c r="F43"/>
  <c r="I41"/>
  <c r="I43" s="1"/>
  <c r="R53"/>
  <c r="R55" s="1"/>
  <c r="E55"/>
  <c r="R41" l="1"/>
  <c r="R43" s="1"/>
</calcChain>
</file>

<file path=xl/sharedStrings.xml><?xml version="1.0" encoding="utf-8"?>
<sst xmlns="http://schemas.openxmlformats.org/spreadsheetml/2006/main" count="153" uniqueCount="102">
  <si>
    <t>Jan-11</t>
  </si>
  <si>
    <t>Feb-11</t>
  </si>
  <si>
    <t>Mar-11</t>
  </si>
  <si>
    <t>Apr-11</t>
  </si>
  <si>
    <t>Jun-11</t>
  </si>
  <si>
    <t>Q1-11</t>
  </si>
  <si>
    <t>Q2-11</t>
  </si>
  <si>
    <t>Jul-11</t>
  </si>
  <si>
    <t>Aug-11</t>
  </si>
  <si>
    <t>Sep-11</t>
  </si>
  <si>
    <t>Q3-11</t>
  </si>
  <si>
    <t>Nov-11</t>
  </si>
  <si>
    <t>Dec-11</t>
  </si>
  <si>
    <t>Q4-11</t>
  </si>
  <si>
    <t>Jan-12</t>
  </si>
  <si>
    <t>Feb-12</t>
  </si>
  <si>
    <t>Mar-12</t>
  </si>
  <si>
    <t>Q1-12</t>
  </si>
  <si>
    <t>Apr-12</t>
  </si>
  <si>
    <t>Jun-12</t>
  </si>
  <si>
    <t>Q2-12</t>
  </si>
  <si>
    <t>Jul-12</t>
  </si>
  <si>
    <t>Aug-12</t>
  </si>
  <si>
    <t>Sep-12</t>
  </si>
  <si>
    <t>Q3-12</t>
  </si>
  <si>
    <t>Nov-12</t>
  </si>
  <si>
    <t>Dec-12</t>
  </si>
  <si>
    <t>Q4-12</t>
  </si>
  <si>
    <t>Jan-13</t>
  </si>
  <si>
    <t>Feb-13</t>
  </si>
  <si>
    <t>Mar-13</t>
  </si>
  <si>
    <t>Q1-13</t>
  </si>
  <si>
    <t>Apr-13</t>
  </si>
  <si>
    <t>Jun-13</t>
  </si>
  <si>
    <t>Q2-13</t>
  </si>
  <si>
    <t>Jul-13</t>
  </si>
  <si>
    <t>Aug-13</t>
  </si>
  <si>
    <t>Sep-13</t>
  </si>
  <si>
    <t>Q3-13</t>
  </si>
  <si>
    <t>Nov-13</t>
  </si>
  <si>
    <t>Dec-13</t>
  </si>
  <si>
    <t>Q4-13</t>
  </si>
  <si>
    <t>Jan-14</t>
  </si>
  <si>
    <t>Feb-14</t>
  </si>
  <si>
    <t>Mar-14</t>
  </si>
  <si>
    <t>Q1-14</t>
  </si>
  <si>
    <t>Apr-14</t>
  </si>
  <si>
    <t>Jun-14</t>
  </si>
  <si>
    <t>Q2-14</t>
  </si>
  <si>
    <t>Jul-14</t>
  </si>
  <si>
    <t>Aug-14</t>
  </si>
  <si>
    <t>Sep-14</t>
  </si>
  <si>
    <t>Q3-14</t>
  </si>
  <si>
    <t>Nov-14</t>
  </si>
  <si>
    <t>Dec-14</t>
  </si>
  <si>
    <t>Q4-14</t>
  </si>
  <si>
    <t>Jan-15</t>
  </si>
  <si>
    <t>Mar-15</t>
  </si>
  <si>
    <t>Feb-15</t>
  </si>
  <si>
    <t>Q1-15</t>
  </si>
  <si>
    <t>Apr-15</t>
  </si>
  <si>
    <t>Jun-15</t>
  </si>
  <si>
    <t>Q2-15</t>
  </si>
  <si>
    <t>Jul-15</t>
  </si>
  <si>
    <t>Aug-15</t>
  </si>
  <si>
    <t>Sep-15</t>
  </si>
  <si>
    <t>Q3-15</t>
  </si>
  <si>
    <t>Nov-15</t>
  </si>
  <si>
    <t>Dec-15</t>
  </si>
  <si>
    <t>Q4-15</t>
  </si>
  <si>
    <t>Jan-16</t>
  </si>
  <si>
    <t>Feb-16</t>
  </si>
  <si>
    <t>Mar-16</t>
  </si>
  <si>
    <t>Q1-16</t>
  </si>
  <si>
    <t>Apr-16</t>
  </si>
  <si>
    <t>Rustamovskoye, bbl</t>
  </si>
  <si>
    <t>Days</t>
  </si>
  <si>
    <t>Rustamovskoye, bbl per day</t>
  </si>
  <si>
    <t>Lelyaki, bbl</t>
  </si>
  <si>
    <t>Lelyaki, bbl per day</t>
  </si>
  <si>
    <t>Total, bbl</t>
  </si>
  <si>
    <t>Total, bbl per day</t>
  </si>
  <si>
    <t>Komi, bbl</t>
  </si>
  <si>
    <t>Komi, bbl per day</t>
  </si>
  <si>
    <t>May-16</t>
  </si>
  <si>
    <t>May-15</t>
  </si>
  <si>
    <t>Oct-15</t>
  </si>
  <si>
    <t>May-14</t>
  </si>
  <si>
    <t>Oct-14</t>
  </si>
  <si>
    <t>May-13</t>
  </si>
  <si>
    <t>Oct-13</t>
  </si>
  <si>
    <t>May-12</t>
  </si>
  <si>
    <t>Oct-12</t>
  </si>
  <si>
    <t>May-11</t>
  </si>
  <si>
    <t>Oct-11</t>
  </si>
  <si>
    <t>Jun-16</t>
  </si>
  <si>
    <t>Q2-16</t>
  </si>
  <si>
    <t>Jul-16</t>
  </si>
  <si>
    <t>Aug-16</t>
  </si>
  <si>
    <t>Sep-16</t>
  </si>
  <si>
    <t>Q3-16</t>
  </si>
  <si>
    <t>Oct-16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</si>
</sst>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0" xfId="0" applyNumberFormat="1" applyFill="1" applyBorder="1"/>
    <xf numFmtId="3" fontId="0" fillId="0" borderId="0" xfId="0" applyNumberFormat="1" applyFont="1" applyFill="1" applyBorder="1"/>
    <xf numFmtId="3" fontId="0" fillId="0" borderId="4" xfId="0" applyNumberFormat="1" applyBorder="1"/>
    <xf numFmtId="3" fontId="0" fillId="0" borderId="2" xfId="0" applyNumberForma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Font="1" applyBorder="1"/>
    <xf numFmtId="3" fontId="0" fillId="0" borderId="2" xfId="0" applyNumberFormat="1" applyFont="1" applyFill="1" applyBorder="1"/>
    <xf numFmtId="3" fontId="0" fillId="0" borderId="5" xfId="0" applyNumberFormat="1" applyFont="1" applyBorder="1"/>
    <xf numFmtId="3" fontId="0" fillId="0" borderId="0" xfId="0" applyNumberFormat="1" applyFont="1" applyBorder="1"/>
    <xf numFmtId="3" fontId="7" fillId="0" borderId="0" xfId="1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0" fontId="6" fillId="2" borderId="0" xfId="0" quotePrefix="1" applyFont="1" applyFill="1" applyBorder="1"/>
    <xf numFmtId="0" fontId="6" fillId="2" borderId="2" xfId="0" applyFont="1" applyFill="1" applyBorder="1"/>
    <xf numFmtId="0" fontId="6" fillId="2" borderId="0" xfId="0" quotePrefix="1" applyFont="1" applyFill="1"/>
    <xf numFmtId="3" fontId="5" fillId="0" borderId="1" xfId="0" applyNumberFormat="1" applyFont="1" applyBorder="1"/>
    <xf numFmtId="3" fontId="5" fillId="0" borderId="3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0" fontId="5" fillId="0" borderId="1" xfId="0" applyFont="1" applyBorder="1"/>
    <xf numFmtId="0" fontId="5" fillId="0" borderId="0" xfId="0" applyFont="1" applyBorder="1"/>
    <xf numFmtId="3" fontId="0" fillId="0" borderId="0" xfId="0" applyNumberFormat="1" applyFill="1" applyBorder="1"/>
    <xf numFmtId="3" fontId="0" fillId="0" borderId="0" xfId="0" applyNumberFormat="1"/>
    <xf numFmtId="3" fontId="0" fillId="0" borderId="2" xfId="0" applyNumberFormat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0" fillId="0" borderId="7" xfId="0" applyNumberFormat="1" applyBorder="1"/>
  </cellXfs>
  <cellStyles count="20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Q79"/>
  <sheetViews>
    <sheetView tabSelected="1" workbookViewId="0">
      <pane xSplit="1" topLeftCell="B1" activePane="topRight" state="frozenSplit"/>
      <selection pane="topRight" activeCell="C8" sqref="C8"/>
    </sheetView>
  </sheetViews>
  <sheetFormatPr defaultColWidth="8.7109375" defaultRowHeight="15"/>
  <cols>
    <col min="1" max="1" width="28.5703125" customWidth="1"/>
    <col min="2" max="2" width="7.5703125" customWidth="1"/>
    <col min="3" max="35" width="8.7109375" customWidth="1"/>
    <col min="37" max="47" width="8.7109375" customWidth="1"/>
    <col min="51" max="51" width="9" bestFit="1" customWidth="1"/>
  </cols>
  <sheetData>
    <row r="1" spans="1:18">
      <c r="B1" s="18" t="s">
        <v>70</v>
      </c>
      <c r="C1" s="18" t="s">
        <v>71</v>
      </c>
      <c r="D1" s="18" t="s">
        <v>72</v>
      </c>
      <c r="E1" s="19" t="s">
        <v>73</v>
      </c>
      <c r="F1" s="18" t="s">
        <v>74</v>
      </c>
      <c r="G1" s="18" t="s">
        <v>84</v>
      </c>
      <c r="H1" s="18" t="s">
        <v>95</v>
      </c>
      <c r="I1" s="19" t="s">
        <v>96</v>
      </c>
      <c r="J1" s="18" t="s">
        <v>97</v>
      </c>
      <c r="K1" s="20" t="s">
        <v>98</v>
      </c>
      <c r="L1" s="18" t="s">
        <v>99</v>
      </c>
      <c r="M1" s="19" t="s">
        <v>100</v>
      </c>
      <c r="N1" s="18" t="s">
        <v>101</v>
      </c>
    </row>
    <row r="2" spans="1:18">
      <c r="A2" t="s">
        <v>75</v>
      </c>
      <c r="B2" s="30">
        <v>12000</v>
      </c>
      <c r="C2" s="30">
        <v>11770</v>
      </c>
      <c r="D2" s="30">
        <v>13490</v>
      </c>
      <c r="E2" s="29">
        <f>SUM(B2:D2)</f>
        <v>37260</v>
      </c>
      <c r="F2" s="28">
        <v>13120</v>
      </c>
      <c r="G2" s="30">
        <v>13680</v>
      </c>
      <c r="H2" s="30">
        <v>13200</v>
      </c>
      <c r="I2" s="29">
        <f>F2+G2+H2</f>
        <v>40000</v>
      </c>
      <c r="J2" s="30">
        <v>12610</v>
      </c>
      <c r="K2" s="30">
        <v>12690</v>
      </c>
      <c r="L2" s="30">
        <v>12250</v>
      </c>
      <c r="M2" s="29">
        <f>SUM(J2:L2)</f>
        <v>37550</v>
      </c>
      <c r="N2" s="31">
        <v>12920</v>
      </c>
    </row>
    <row r="3" spans="1:18">
      <c r="A3" t="s">
        <v>76</v>
      </c>
      <c r="B3" s="30">
        <v>31</v>
      </c>
      <c r="C3" s="30">
        <v>29</v>
      </c>
      <c r="D3" s="30">
        <v>31</v>
      </c>
      <c r="E3" s="29">
        <f>SUM(B3:D3)</f>
        <v>91</v>
      </c>
      <c r="F3" s="30">
        <v>30</v>
      </c>
      <c r="G3" s="30">
        <v>31</v>
      </c>
      <c r="H3" s="30">
        <v>30</v>
      </c>
      <c r="I3" s="29">
        <f>F3+G3+H3</f>
        <v>91</v>
      </c>
      <c r="J3" s="30">
        <v>31</v>
      </c>
      <c r="K3" s="30">
        <v>31</v>
      </c>
      <c r="L3" s="30">
        <v>30</v>
      </c>
      <c r="M3" s="29">
        <f>SUM(J3:L3)</f>
        <v>92</v>
      </c>
      <c r="N3" s="31">
        <v>31</v>
      </c>
    </row>
    <row r="4" spans="1:18">
      <c r="A4" t="s">
        <v>77</v>
      </c>
      <c r="B4" s="28">
        <f>B2/B3</f>
        <v>387.09677419354841</v>
      </c>
      <c r="C4" s="28">
        <f>C2/C3</f>
        <v>405.86206896551727</v>
      </c>
      <c r="D4" s="28">
        <f>D2/D3</f>
        <v>435.16129032258067</v>
      </c>
      <c r="E4" s="29">
        <f t="shared" ref="E4" si="0">E2/E3</f>
        <v>409.45054945054943</v>
      </c>
      <c r="F4" s="28">
        <f>F2/F3</f>
        <v>437.33333333333331</v>
      </c>
      <c r="G4" s="28">
        <f t="shared" ref="G4:N4" si="1">G2/G3</f>
        <v>441.29032258064518</v>
      </c>
      <c r="H4" s="28">
        <f t="shared" si="1"/>
        <v>440</v>
      </c>
      <c r="I4" s="29">
        <f t="shared" si="1"/>
        <v>439.56043956043953</v>
      </c>
      <c r="J4" s="28">
        <f t="shared" si="1"/>
        <v>406.77419354838707</v>
      </c>
      <c r="K4" s="28">
        <f t="shared" si="1"/>
        <v>409.35483870967744</v>
      </c>
      <c r="L4" s="28">
        <f t="shared" si="1"/>
        <v>408.33333333333331</v>
      </c>
      <c r="M4" s="29">
        <f t="shared" si="1"/>
        <v>408.1521739130435</v>
      </c>
      <c r="N4" s="32">
        <f t="shared" si="1"/>
        <v>416.77419354838707</v>
      </c>
    </row>
    <row r="5" spans="1:18">
      <c r="A5" t="s">
        <v>78</v>
      </c>
      <c r="B5" s="30"/>
      <c r="C5" s="30"/>
      <c r="D5" s="30"/>
      <c r="E5" s="29"/>
      <c r="F5" s="30"/>
      <c r="G5" s="30"/>
      <c r="H5" s="30"/>
      <c r="I5" s="29"/>
      <c r="J5" s="30"/>
      <c r="K5" s="30"/>
      <c r="L5" s="30"/>
      <c r="M5" s="29"/>
      <c r="N5" s="31"/>
    </row>
    <row r="6" spans="1:18">
      <c r="A6" t="s">
        <v>76</v>
      </c>
      <c r="B6" s="30"/>
      <c r="C6" s="30"/>
      <c r="D6" s="30"/>
      <c r="E6" s="29"/>
      <c r="F6" s="30"/>
      <c r="G6" s="30"/>
      <c r="H6" s="30"/>
      <c r="I6" s="29"/>
      <c r="J6" s="30"/>
      <c r="K6" s="30"/>
      <c r="L6" s="30"/>
      <c r="M6" s="29"/>
      <c r="N6" s="31"/>
    </row>
    <row r="7" spans="1:18">
      <c r="A7" t="s">
        <v>79</v>
      </c>
      <c r="B7" s="4"/>
      <c r="C7" s="4"/>
      <c r="D7" s="4"/>
      <c r="E7" s="29"/>
      <c r="F7" s="4"/>
      <c r="G7" s="4"/>
      <c r="H7" s="4"/>
      <c r="I7" s="29"/>
      <c r="J7" s="4"/>
      <c r="K7" s="4"/>
      <c r="L7" s="4"/>
      <c r="M7" s="29"/>
      <c r="N7" s="32"/>
    </row>
    <row r="8" spans="1:18">
      <c r="A8" t="s">
        <v>82</v>
      </c>
      <c r="B8" s="4">
        <v>29130</v>
      </c>
      <c r="C8" s="4">
        <v>27450</v>
      </c>
      <c r="D8" s="4">
        <v>28620</v>
      </c>
      <c r="E8" s="29">
        <f>SUM(B8:D8)</f>
        <v>85200</v>
      </c>
      <c r="F8" s="4">
        <v>28320</v>
      </c>
      <c r="G8" s="4">
        <v>29440</v>
      </c>
      <c r="H8" s="4">
        <v>28500</v>
      </c>
      <c r="I8" s="29">
        <f>F8+G8+H8</f>
        <v>86260</v>
      </c>
      <c r="J8" s="4">
        <v>29610</v>
      </c>
      <c r="K8" s="4">
        <v>30960</v>
      </c>
      <c r="L8" s="30">
        <v>29500</v>
      </c>
      <c r="M8" s="29">
        <f>J8+K8+L8</f>
        <v>90070</v>
      </c>
      <c r="N8" s="31">
        <v>31540</v>
      </c>
    </row>
    <row r="9" spans="1:18">
      <c r="A9" t="s">
        <v>76</v>
      </c>
      <c r="B9" s="4">
        <v>31</v>
      </c>
      <c r="C9" s="4">
        <v>29</v>
      </c>
      <c r="D9" s="4">
        <v>31</v>
      </c>
      <c r="E9" s="29">
        <f>SUM(B9:D9)</f>
        <v>91</v>
      </c>
      <c r="F9" s="4">
        <v>30</v>
      </c>
      <c r="G9" s="4">
        <v>31</v>
      </c>
      <c r="H9" s="4">
        <v>30</v>
      </c>
      <c r="I9" s="29">
        <f>F9+G9+H9</f>
        <v>91</v>
      </c>
      <c r="J9" s="4">
        <v>31</v>
      </c>
      <c r="K9" s="4">
        <v>31</v>
      </c>
      <c r="L9" s="30">
        <v>30</v>
      </c>
      <c r="M9" s="29">
        <f>J9+K9+L9</f>
        <v>92</v>
      </c>
      <c r="N9" s="31">
        <v>31</v>
      </c>
    </row>
    <row r="10" spans="1:18">
      <c r="A10" t="s">
        <v>83</v>
      </c>
      <c r="B10" s="28">
        <f>B8/B9</f>
        <v>939.67741935483866</v>
      </c>
      <c r="C10" s="28">
        <f>C8/C9</f>
        <v>946.55172413793105</v>
      </c>
      <c r="D10" s="28">
        <f>D8/D9</f>
        <v>923.22580645161293</v>
      </c>
      <c r="E10" s="29">
        <f t="shared" ref="E10" si="2">E8/E9</f>
        <v>936.26373626373629</v>
      </c>
      <c r="F10" s="28">
        <f>F8/F9</f>
        <v>944</v>
      </c>
      <c r="G10" s="28">
        <f>G8/G9</f>
        <v>949.67741935483866</v>
      </c>
      <c r="H10" s="4">
        <f t="shared" ref="H10:N10" si="3">H8/H9</f>
        <v>950</v>
      </c>
      <c r="I10" s="29">
        <f t="shared" si="3"/>
        <v>947.91208791208794</v>
      </c>
      <c r="J10" s="4">
        <f t="shared" si="3"/>
        <v>955.16129032258061</v>
      </c>
      <c r="K10" s="4">
        <f t="shared" si="3"/>
        <v>998.70967741935488</v>
      </c>
      <c r="L10" s="4">
        <f t="shared" si="3"/>
        <v>983.33333333333337</v>
      </c>
      <c r="M10" s="29">
        <f t="shared" si="3"/>
        <v>979.02173913043475</v>
      </c>
      <c r="N10" s="8">
        <f t="shared" si="3"/>
        <v>1017.4193548387096</v>
      </c>
    </row>
    <row r="11" spans="1:18">
      <c r="A11" s="25" t="s">
        <v>80</v>
      </c>
      <c r="B11" s="21">
        <f>B2+B8</f>
        <v>41130</v>
      </c>
      <c r="C11" s="21">
        <f>C2+C8</f>
        <v>39220</v>
      </c>
      <c r="D11" s="21">
        <f>D2+D8</f>
        <v>42110</v>
      </c>
      <c r="E11" s="22">
        <f>SUM(B11:D11)</f>
        <v>122460</v>
      </c>
      <c r="F11" s="21">
        <f>F2+F8</f>
        <v>41440</v>
      </c>
      <c r="G11" s="21">
        <f>G2+G8</f>
        <v>43120</v>
      </c>
      <c r="H11" s="21">
        <f>H2+H8</f>
        <v>41700</v>
      </c>
      <c r="I11" s="22">
        <f>SUM(F11:H11)</f>
        <v>126260</v>
      </c>
      <c r="J11" s="21">
        <f t="shared" ref="J11:K11" si="4">J2+J8</f>
        <v>42220</v>
      </c>
      <c r="K11" s="21">
        <f t="shared" si="4"/>
        <v>43650</v>
      </c>
      <c r="L11" s="21">
        <f t="shared" ref="L11" si="5">L2+L5</f>
        <v>12250</v>
      </c>
      <c r="M11" s="22">
        <f>SUM(J11:L11)</f>
        <v>98120</v>
      </c>
      <c r="N11" s="21">
        <f t="shared" ref="N11" si="6">N2+N8</f>
        <v>44460</v>
      </c>
    </row>
    <row r="12" spans="1:18">
      <c r="A12" s="3" t="s">
        <v>76</v>
      </c>
      <c r="B12" s="30">
        <v>31</v>
      </c>
      <c r="C12" s="30">
        <v>29</v>
      </c>
      <c r="D12" s="30">
        <v>31</v>
      </c>
      <c r="E12" s="29">
        <f>SUM(B12:D12)</f>
        <v>91</v>
      </c>
      <c r="F12" s="30">
        <v>30</v>
      </c>
      <c r="G12" s="30">
        <v>31</v>
      </c>
      <c r="H12" s="30">
        <v>31</v>
      </c>
      <c r="I12" s="29">
        <f>SUM(F12:H12)</f>
        <v>92</v>
      </c>
      <c r="J12" s="30">
        <v>31</v>
      </c>
      <c r="K12" s="30">
        <v>31</v>
      </c>
      <c r="L12" s="30">
        <v>30</v>
      </c>
      <c r="M12" s="29">
        <f>SUM(J12:L12)</f>
        <v>92</v>
      </c>
      <c r="N12" s="30">
        <v>31</v>
      </c>
    </row>
    <row r="13" spans="1:18">
      <c r="A13" s="26" t="s">
        <v>81</v>
      </c>
      <c r="B13" s="23">
        <f>B11/B12</f>
        <v>1326.7741935483871</v>
      </c>
      <c r="C13" s="23">
        <f>C11/C12</f>
        <v>1352.4137931034484</v>
      </c>
      <c r="D13" s="23">
        <f>D11/D12</f>
        <v>1358.3870967741937</v>
      </c>
      <c r="E13" s="24">
        <f>E11/E12</f>
        <v>1345.7142857142858</v>
      </c>
      <c r="F13" s="23">
        <f t="shared" ref="F13:G13" si="7">F11/F12</f>
        <v>1381.3333333333333</v>
      </c>
      <c r="G13" s="23">
        <f t="shared" si="7"/>
        <v>1390.9677419354839</v>
      </c>
      <c r="H13" s="23">
        <f t="shared" ref="H13" si="8">H11/H12</f>
        <v>1345.1612903225807</v>
      </c>
      <c r="I13" s="24">
        <f>I11/I12</f>
        <v>1372.391304347826</v>
      </c>
      <c r="J13" s="23">
        <f t="shared" ref="J13:L13" si="9">J11/J12</f>
        <v>1361.9354838709678</v>
      </c>
      <c r="K13" s="23">
        <f t="shared" si="9"/>
        <v>1408.0645161290322</v>
      </c>
      <c r="L13" s="23">
        <f t="shared" si="9"/>
        <v>408.33333333333331</v>
      </c>
      <c r="M13" s="24">
        <f>M11/M12</f>
        <v>1066.5217391304348</v>
      </c>
      <c r="N13" s="23">
        <f t="shared" ref="N13" si="10">N11/N12</f>
        <v>1434.1935483870968</v>
      </c>
    </row>
    <row r="14" spans="1:18">
      <c r="A14" s="26"/>
      <c r="B14" s="23"/>
      <c r="C14" s="23"/>
      <c r="D14" s="23"/>
      <c r="E14" s="23"/>
      <c r="F14" s="23"/>
      <c r="G14" s="23"/>
    </row>
    <row r="16" spans="1:18">
      <c r="B16" s="18" t="s">
        <v>56</v>
      </c>
      <c r="C16" s="18" t="s">
        <v>58</v>
      </c>
      <c r="D16" s="18" t="s">
        <v>57</v>
      </c>
      <c r="E16" s="19" t="s">
        <v>59</v>
      </c>
      <c r="F16" s="18" t="s">
        <v>60</v>
      </c>
      <c r="G16" s="18" t="s">
        <v>85</v>
      </c>
      <c r="H16" s="18" t="s">
        <v>61</v>
      </c>
      <c r="I16" s="19" t="s">
        <v>62</v>
      </c>
      <c r="J16" s="18" t="s">
        <v>63</v>
      </c>
      <c r="K16" s="20" t="s">
        <v>64</v>
      </c>
      <c r="L16" s="18" t="s">
        <v>65</v>
      </c>
      <c r="M16" s="19" t="s">
        <v>66</v>
      </c>
      <c r="N16" s="18" t="s">
        <v>86</v>
      </c>
      <c r="O16" s="18" t="s">
        <v>67</v>
      </c>
      <c r="P16" s="18" t="s">
        <v>68</v>
      </c>
      <c r="Q16" s="19" t="s">
        <v>69</v>
      </c>
      <c r="R16" s="19">
        <v>2015</v>
      </c>
    </row>
    <row r="17" spans="1:18">
      <c r="A17" t="s">
        <v>75</v>
      </c>
      <c r="B17" s="6">
        <v>12560</v>
      </c>
      <c r="C17" s="6">
        <v>13770</v>
      </c>
      <c r="D17" s="6">
        <v>14630</v>
      </c>
      <c r="E17" s="5">
        <f>SUM(B17:D17)</f>
        <v>40960</v>
      </c>
      <c r="F17" s="1">
        <v>13920</v>
      </c>
      <c r="G17" s="30">
        <v>14030</v>
      </c>
      <c r="H17" s="30">
        <v>13260</v>
      </c>
      <c r="I17" s="29">
        <f>SUM(F17:H17)</f>
        <v>41210</v>
      </c>
      <c r="J17" s="30">
        <v>13570</v>
      </c>
      <c r="K17" s="30">
        <v>13320</v>
      </c>
      <c r="L17" s="30">
        <v>12540</v>
      </c>
      <c r="M17" s="29">
        <f>SUM(J17:L17)</f>
        <v>39430</v>
      </c>
      <c r="N17" s="30">
        <v>12390</v>
      </c>
      <c r="O17" s="30">
        <v>12040</v>
      </c>
      <c r="P17" s="30">
        <v>12440</v>
      </c>
      <c r="Q17" s="29">
        <f>SUM(N17:P17)</f>
        <v>36870</v>
      </c>
      <c r="R17" s="29">
        <f>E17+I17+M17+Q17</f>
        <v>158470</v>
      </c>
    </row>
    <row r="18" spans="1:18">
      <c r="A18" t="s">
        <v>76</v>
      </c>
      <c r="B18" s="6">
        <v>31</v>
      </c>
      <c r="C18" s="6">
        <v>28</v>
      </c>
      <c r="D18" s="6">
        <v>31</v>
      </c>
      <c r="E18" s="5">
        <f>SUM(B18:D18)</f>
        <v>90</v>
      </c>
      <c r="F18" s="6">
        <v>30</v>
      </c>
      <c r="G18" s="30">
        <v>31</v>
      </c>
      <c r="H18" s="30">
        <v>30</v>
      </c>
      <c r="I18" s="29">
        <f>SUM(F18:H18)</f>
        <v>91</v>
      </c>
      <c r="J18" s="30">
        <v>31</v>
      </c>
      <c r="K18" s="30">
        <v>31</v>
      </c>
      <c r="L18" s="30">
        <v>30</v>
      </c>
      <c r="M18" s="29">
        <f>SUM(J18:L18)</f>
        <v>92</v>
      </c>
      <c r="N18" s="30">
        <v>31</v>
      </c>
      <c r="O18" s="30">
        <v>30</v>
      </c>
      <c r="P18" s="30">
        <v>31</v>
      </c>
      <c r="Q18" s="29">
        <f>SUM(N18:P18)</f>
        <v>92</v>
      </c>
      <c r="R18" s="29">
        <f>E18+I18+M18+Q18</f>
        <v>365</v>
      </c>
    </row>
    <row r="19" spans="1:18">
      <c r="A19" t="s">
        <v>77</v>
      </c>
      <c r="B19" s="1">
        <f>B17/B18</f>
        <v>405.16129032258067</v>
      </c>
      <c r="C19" s="1">
        <f>C17/C18</f>
        <v>491.78571428571428</v>
      </c>
      <c r="D19" s="1">
        <f>D17/D18</f>
        <v>471.93548387096774</v>
      </c>
      <c r="E19" s="5">
        <f t="shared" ref="E19" si="11">E17/E18</f>
        <v>455.11111111111109</v>
      </c>
      <c r="F19" s="1">
        <f>F17/F18</f>
        <v>464</v>
      </c>
      <c r="G19" s="28">
        <f t="shared" ref="G19:L19" si="12">G17/G18</f>
        <v>452.58064516129031</v>
      </c>
      <c r="H19" s="28">
        <f t="shared" si="12"/>
        <v>442</v>
      </c>
      <c r="I19" s="29">
        <f t="shared" si="12"/>
        <v>452.85714285714283</v>
      </c>
      <c r="J19" s="28">
        <f>J17/J18</f>
        <v>437.74193548387098</v>
      </c>
      <c r="K19" s="28">
        <f t="shared" si="12"/>
        <v>429.67741935483872</v>
      </c>
      <c r="L19" s="28">
        <f t="shared" si="12"/>
        <v>418</v>
      </c>
      <c r="M19" s="29">
        <f t="shared" ref="M19" si="13">M17/M18</f>
        <v>428.58695652173913</v>
      </c>
      <c r="N19" s="28">
        <f>N17/N18</f>
        <v>399.67741935483872</v>
      </c>
      <c r="O19" s="28">
        <f>O17/O18</f>
        <v>401.33333333333331</v>
      </c>
      <c r="P19" s="28">
        <f>P17/P18</f>
        <v>401.29032258064518</v>
      </c>
      <c r="Q19" s="29">
        <f t="shared" ref="Q19:R19" si="14">Q17/Q18</f>
        <v>400.76086956521738</v>
      </c>
      <c r="R19" s="9">
        <f t="shared" si="14"/>
        <v>434.16438356164383</v>
      </c>
    </row>
    <row r="20" spans="1:18">
      <c r="A20" t="s">
        <v>78</v>
      </c>
      <c r="B20" s="6">
        <v>10310</v>
      </c>
      <c r="C20" s="6">
        <v>9840</v>
      </c>
      <c r="D20" s="6">
        <v>10650</v>
      </c>
      <c r="E20" s="5">
        <f>SUM(B20:D20)</f>
        <v>30800</v>
      </c>
      <c r="F20" s="6">
        <v>9380</v>
      </c>
      <c r="G20" s="27">
        <v>9290</v>
      </c>
      <c r="H20" s="27">
        <v>8990</v>
      </c>
      <c r="I20" s="29">
        <f>SUM(F20:H20)</f>
        <v>27660</v>
      </c>
      <c r="J20" s="30">
        <v>10890</v>
      </c>
      <c r="K20" s="30">
        <v>10130</v>
      </c>
      <c r="L20" s="30">
        <v>9330</v>
      </c>
      <c r="M20" s="29">
        <f>SUM(J20:L20)</f>
        <v>30350</v>
      </c>
      <c r="N20" s="30">
        <v>10400</v>
      </c>
      <c r="O20" s="30">
        <v>9510</v>
      </c>
      <c r="P20" s="30">
        <v>3710</v>
      </c>
      <c r="Q20" s="29">
        <f>SUM(N20:P20)</f>
        <v>23620</v>
      </c>
      <c r="R20" s="29">
        <f>E20+I20+M20+Q20</f>
        <v>112430</v>
      </c>
    </row>
    <row r="21" spans="1:18">
      <c r="A21" t="s">
        <v>76</v>
      </c>
      <c r="B21" s="6">
        <v>31</v>
      </c>
      <c r="C21" s="6">
        <v>28</v>
      </c>
      <c r="D21" s="6">
        <v>31</v>
      </c>
      <c r="E21" s="5">
        <f>SUM(B21:D21)</f>
        <v>90</v>
      </c>
      <c r="F21" s="6">
        <v>30</v>
      </c>
      <c r="G21" s="27">
        <v>31</v>
      </c>
      <c r="H21" s="27">
        <v>30</v>
      </c>
      <c r="I21" s="29">
        <f>SUM(F21:H21)</f>
        <v>91</v>
      </c>
      <c r="J21" s="30">
        <v>31</v>
      </c>
      <c r="K21" s="30">
        <v>31</v>
      </c>
      <c r="L21" s="30">
        <v>30</v>
      </c>
      <c r="M21" s="29">
        <f>SUM(J21:L21)</f>
        <v>92</v>
      </c>
      <c r="N21" s="30">
        <v>31</v>
      </c>
      <c r="O21" s="30">
        <v>30</v>
      </c>
      <c r="P21" s="30">
        <v>31</v>
      </c>
      <c r="Q21" s="29">
        <f>SUM(N21:P21)</f>
        <v>92</v>
      </c>
      <c r="R21" s="29">
        <f>E21+I21+M21+Q21</f>
        <v>365</v>
      </c>
    </row>
    <row r="22" spans="1:18">
      <c r="A22" t="s">
        <v>79</v>
      </c>
      <c r="B22" s="4">
        <f t="shared" ref="B22:J22" si="15">B20/B21</f>
        <v>332.58064516129031</v>
      </c>
      <c r="C22" s="4">
        <f t="shared" si="15"/>
        <v>351.42857142857144</v>
      </c>
      <c r="D22" s="4">
        <f t="shared" si="15"/>
        <v>343.54838709677421</v>
      </c>
      <c r="E22" s="5">
        <f t="shared" si="15"/>
        <v>342.22222222222223</v>
      </c>
      <c r="F22" s="4">
        <f t="shared" si="15"/>
        <v>312.66666666666669</v>
      </c>
      <c r="G22" s="4">
        <f t="shared" si="15"/>
        <v>299.67741935483872</v>
      </c>
      <c r="H22" s="4">
        <f t="shared" si="15"/>
        <v>299.66666666666669</v>
      </c>
      <c r="I22" s="29">
        <f t="shared" ref="I22" si="16">I20/I21</f>
        <v>303.95604395604397</v>
      </c>
      <c r="J22" s="4">
        <f t="shared" si="15"/>
        <v>351.29032258064518</v>
      </c>
      <c r="K22" s="4">
        <f t="shared" ref="K22:P22" si="17">K20/K21</f>
        <v>326.77419354838707</v>
      </c>
      <c r="L22" s="4">
        <f t="shared" si="17"/>
        <v>311</v>
      </c>
      <c r="M22" s="29">
        <f t="shared" si="17"/>
        <v>329.89130434782606</v>
      </c>
      <c r="N22" s="4">
        <f t="shared" si="17"/>
        <v>335.48387096774195</v>
      </c>
      <c r="O22" s="4">
        <f t="shared" si="17"/>
        <v>317</v>
      </c>
      <c r="P22" s="4">
        <f t="shared" si="17"/>
        <v>119.6774193548387</v>
      </c>
      <c r="Q22" s="29">
        <f t="shared" ref="Q22" si="18">Q20/Q21</f>
        <v>256.73913043478262</v>
      </c>
      <c r="R22" s="29">
        <f>R20/R21</f>
        <v>308.02739726027397</v>
      </c>
    </row>
    <row r="23" spans="1:18">
      <c r="A23" t="s">
        <v>82</v>
      </c>
      <c r="B23" s="4"/>
      <c r="C23" s="4"/>
      <c r="D23" s="4"/>
      <c r="E23" s="29"/>
      <c r="F23" s="4"/>
      <c r="G23" s="4"/>
      <c r="H23" s="4"/>
      <c r="I23" s="29"/>
      <c r="J23" s="4"/>
      <c r="K23" s="4"/>
      <c r="M23" s="29"/>
      <c r="P23" s="30">
        <v>15190</v>
      </c>
      <c r="Q23" s="29">
        <f>SUM(N23:P23)</f>
        <v>15190</v>
      </c>
      <c r="R23" s="29">
        <f>E23+I23+M23+Q23</f>
        <v>15190</v>
      </c>
    </row>
    <row r="24" spans="1:18">
      <c r="A24" t="s">
        <v>76</v>
      </c>
      <c r="B24" s="4"/>
      <c r="C24" s="4"/>
      <c r="D24" s="4"/>
      <c r="E24" s="29"/>
      <c r="F24" s="4"/>
      <c r="G24" s="4"/>
      <c r="H24" s="4"/>
      <c r="I24" s="29"/>
      <c r="J24" s="4"/>
      <c r="K24" s="4"/>
      <c r="M24" s="29"/>
      <c r="P24" s="30">
        <v>31</v>
      </c>
      <c r="Q24" s="29">
        <f>SUM(N24:P24)</f>
        <v>31</v>
      </c>
      <c r="R24" s="29">
        <f>E24+I24+M24+Q24</f>
        <v>31</v>
      </c>
    </row>
    <row r="25" spans="1:18">
      <c r="A25" t="s">
        <v>83</v>
      </c>
      <c r="B25" s="4"/>
      <c r="C25" s="4"/>
      <c r="D25" s="4"/>
      <c r="E25" s="29"/>
      <c r="F25" s="4"/>
      <c r="G25" s="4"/>
      <c r="H25" s="4"/>
      <c r="I25" s="29"/>
      <c r="J25" s="4"/>
      <c r="K25" s="4"/>
      <c r="M25" s="29"/>
      <c r="P25" s="28">
        <f>P23/P24</f>
        <v>490</v>
      </c>
      <c r="Q25" s="29">
        <f t="shared" ref="Q25" si="19">Q23/Q24</f>
        <v>490</v>
      </c>
      <c r="R25" s="10">
        <f>R23/R24</f>
        <v>490</v>
      </c>
    </row>
    <row r="26" spans="1:18">
      <c r="A26" s="25" t="s">
        <v>80</v>
      </c>
      <c r="B26" s="21">
        <f>B17+B20</f>
        <v>22870</v>
      </c>
      <c r="C26" s="21">
        <f>C17+C20</f>
        <v>23610</v>
      </c>
      <c r="D26" s="21">
        <f>D17+D20</f>
        <v>25280</v>
      </c>
      <c r="E26" s="22">
        <f>SUM(B26:D26)</f>
        <v>71760</v>
      </c>
      <c r="F26" s="21">
        <f>F17+F20</f>
        <v>23300</v>
      </c>
      <c r="G26" s="21">
        <f t="shared" ref="G26:H26" si="20">G17+G20</f>
        <v>23320</v>
      </c>
      <c r="H26" s="21">
        <f t="shared" si="20"/>
        <v>22250</v>
      </c>
      <c r="I26" s="22">
        <f>SUM(F26:H26)</f>
        <v>68870</v>
      </c>
      <c r="J26" s="21">
        <f>J17+J20</f>
        <v>24460</v>
      </c>
      <c r="K26" s="21">
        <f t="shared" ref="K26:L26" si="21">K17+K20</f>
        <v>23450</v>
      </c>
      <c r="L26" s="21">
        <f t="shared" si="21"/>
        <v>21870</v>
      </c>
      <c r="M26" s="22">
        <f>SUM(J26:L26)</f>
        <v>69780</v>
      </c>
      <c r="N26" s="21">
        <f t="shared" ref="N26:O26" si="22">N17+N20</f>
        <v>22790</v>
      </c>
      <c r="O26" s="21">
        <f t="shared" si="22"/>
        <v>21550</v>
      </c>
      <c r="P26" s="21">
        <f>P17+P20+P23</f>
        <v>31340</v>
      </c>
      <c r="Q26" s="22">
        <f>SUM(N26:P26)</f>
        <v>75680</v>
      </c>
      <c r="R26" s="24">
        <f>E26+I26+M26+Q26</f>
        <v>286090</v>
      </c>
    </row>
    <row r="27" spans="1:18">
      <c r="A27" s="3" t="s">
        <v>76</v>
      </c>
      <c r="B27" s="6">
        <v>31</v>
      </c>
      <c r="C27" s="6">
        <v>28</v>
      </c>
      <c r="D27">
        <v>31</v>
      </c>
      <c r="E27" s="5">
        <f>SUM(B27:D27)</f>
        <v>90</v>
      </c>
      <c r="F27" s="6">
        <v>30</v>
      </c>
      <c r="G27" s="30">
        <v>31</v>
      </c>
      <c r="H27" s="30">
        <v>30</v>
      </c>
      <c r="I27" s="29">
        <f>SUM(F27:H27)</f>
        <v>91</v>
      </c>
      <c r="J27" s="30">
        <v>31</v>
      </c>
      <c r="K27" s="30">
        <v>31</v>
      </c>
      <c r="L27" s="30">
        <v>30</v>
      </c>
      <c r="M27" s="29">
        <f>SUM(J27:L27)</f>
        <v>92</v>
      </c>
      <c r="N27" s="30">
        <v>31</v>
      </c>
      <c r="O27" s="30">
        <v>30</v>
      </c>
      <c r="P27" s="30">
        <v>31</v>
      </c>
      <c r="Q27" s="29">
        <f>SUM(N27:P27)</f>
        <v>92</v>
      </c>
      <c r="R27" s="29">
        <f>E27+I27+M27+Q27</f>
        <v>365</v>
      </c>
    </row>
    <row r="28" spans="1:18">
      <c r="A28" s="26" t="s">
        <v>81</v>
      </c>
      <c r="B28" s="23">
        <f>B26/B27</f>
        <v>737.74193548387098</v>
      </c>
      <c r="C28" s="23">
        <f>C26/C27</f>
        <v>843.21428571428567</v>
      </c>
      <c r="D28" s="23">
        <f>D26/D27</f>
        <v>815.48387096774195</v>
      </c>
      <c r="E28" s="24">
        <f>E26/E27</f>
        <v>797.33333333333337</v>
      </c>
      <c r="F28" s="23">
        <f t="shared" ref="F28:J28" si="23">F26/F27</f>
        <v>776.66666666666663</v>
      </c>
      <c r="G28" s="23">
        <f t="shared" si="23"/>
        <v>752.25806451612902</v>
      </c>
      <c r="H28" s="23">
        <f t="shared" si="23"/>
        <v>741.66666666666663</v>
      </c>
      <c r="I28" s="24">
        <f>I26/I27</f>
        <v>756.8131868131868</v>
      </c>
      <c r="J28" s="23">
        <f t="shared" si="23"/>
        <v>789.0322580645161</v>
      </c>
      <c r="K28" s="23">
        <f t="shared" ref="K28:L28" si="24">K26/K27</f>
        <v>756.45161290322585</v>
      </c>
      <c r="L28" s="23">
        <f t="shared" si="24"/>
        <v>729</v>
      </c>
      <c r="M28" s="24">
        <f>M26/M27</f>
        <v>758.47826086956525</v>
      </c>
      <c r="N28" s="23">
        <f t="shared" ref="N28:O28" si="25">N26/N27</f>
        <v>735.16129032258061</v>
      </c>
      <c r="O28" s="23">
        <f t="shared" si="25"/>
        <v>718.33333333333337</v>
      </c>
      <c r="P28" s="23">
        <f t="shared" ref="P28" si="26">P26/P27</f>
        <v>1010.9677419354839</v>
      </c>
      <c r="Q28" s="24">
        <f>Q26/Q27</f>
        <v>822.60869565217388</v>
      </c>
      <c r="R28" s="24">
        <f t="shared" ref="R28" si="27">R26/R27</f>
        <v>783.80821917808214</v>
      </c>
    </row>
    <row r="34" spans="1:69">
      <c r="B34" s="18" t="s">
        <v>42</v>
      </c>
      <c r="C34" s="18" t="s">
        <v>43</v>
      </c>
      <c r="D34" s="18" t="s">
        <v>44</v>
      </c>
      <c r="E34" s="19" t="s">
        <v>45</v>
      </c>
      <c r="F34" s="18" t="s">
        <v>46</v>
      </c>
      <c r="G34" s="18" t="s">
        <v>87</v>
      </c>
      <c r="H34" s="18" t="s">
        <v>47</v>
      </c>
      <c r="I34" s="19" t="s">
        <v>48</v>
      </c>
      <c r="J34" s="18" t="s">
        <v>49</v>
      </c>
      <c r="K34" s="20" t="s">
        <v>50</v>
      </c>
      <c r="L34" s="18" t="s">
        <v>51</v>
      </c>
      <c r="M34" s="19" t="s">
        <v>52</v>
      </c>
      <c r="N34" s="18" t="s">
        <v>88</v>
      </c>
      <c r="O34" s="18" t="s">
        <v>53</v>
      </c>
      <c r="P34" s="18" t="s">
        <v>54</v>
      </c>
      <c r="Q34" s="19" t="s">
        <v>55</v>
      </c>
      <c r="R34" s="19">
        <v>2014</v>
      </c>
    </row>
    <row r="35" spans="1:69">
      <c r="A35" t="s">
        <v>75</v>
      </c>
      <c r="B35" s="6">
        <v>17800</v>
      </c>
      <c r="C35" s="6">
        <v>16000</v>
      </c>
      <c r="D35" s="1">
        <v>17700</v>
      </c>
      <c r="E35" s="5">
        <f>SUM(B35:D35)</f>
        <v>51500</v>
      </c>
      <c r="F35" s="1">
        <f>17050</f>
        <v>17050</v>
      </c>
      <c r="G35" s="6">
        <v>17120.400000000001</v>
      </c>
      <c r="H35" s="6">
        <v>15356</v>
      </c>
      <c r="I35" s="5">
        <f>SUM(F35:H35)</f>
        <v>49526.400000000001</v>
      </c>
      <c r="J35" s="1">
        <v>17420</v>
      </c>
      <c r="K35" s="6">
        <v>16430</v>
      </c>
      <c r="L35" s="6">
        <v>15620</v>
      </c>
      <c r="M35" s="5">
        <f>SUM(J35:L35)</f>
        <v>49470</v>
      </c>
      <c r="N35" s="6">
        <f>15670</f>
        <v>15670</v>
      </c>
      <c r="O35" s="6">
        <v>15480</v>
      </c>
      <c r="P35" s="6">
        <v>14590</v>
      </c>
      <c r="Q35" s="5">
        <f>SUM(N35:P35)</f>
        <v>45740</v>
      </c>
      <c r="R35" s="5">
        <f>E35+I35+M35+Q35</f>
        <v>196236.4</v>
      </c>
    </row>
    <row r="36" spans="1:69">
      <c r="A36" t="s">
        <v>76</v>
      </c>
      <c r="B36" s="6">
        <v>31</v>
      </c>
      <c r="C36" s="6">
        <v>28</v>
      </c>
      <c r="D36" s="6">
        <v>31</v>
      </c>
      <c r="E36" s="5">
        <f>SUM(B36:D36)</f>
        <v>90</v>
      </c>
      <c r="F36" s="6">
        <v>30</v>
      </c>
      <c r="G36" s="6">
        <v>31</v>
      </c>
      <c r="H36" s="6">
        <v>30</v>
      </c>
      <c r="I36" s="5">
        <f>SUM(F36:H36)</f>
        <v>91</v>
      </c>
      <c r="J36" s="6">
        <v>31</v>
      </c>
      <c r="K36" s="6">
        <v>31</v>
      </c>
      <c r="L36" s="6">
        <v>30</v>
      </c>
      <c r="M36" s="5">
        <f>SUM(J36:L36)</f>
        <v>92</v>
      </c>
      <c r="N36" s="6">
        <v>31</v>
      </c>
      <c r="O36" s="6">
        <v>30</v>
      </c>
      <c r="P36" s="6">
        <v>31</v>
      </c>
      <c r="Q36" s="5">
        <f>SUM(N36:P36)</f>
        <v>92</v>
      </c>
      <c r="R36" s="5">
        <f>E36+I36+M36+Q36</f>
        <v>365</v>
      </c>
    </row>
    <row r="37" spans="1:69">
      <c r="A37" t="s">
        <v>77</v>
      </c>
      <c r="B37" s="1">
        <f>B35/B36</f>
        <v>574.19354838709683</v>
      </c>
      <c r="C37" s="1">
        <f>C35/C36</f>
        <v>571.42857142857144</v>
      </c>
      <c r="D37" s="1">
        <f>D35/D36</f>
        <v>570.9677419354839</v>
      </c>
      <c r="E37" s="5">
        <f t="shared" ref="E37" si="28">E35/E36</f>
        <v>572.22222222222217</v>
      </c>
      <c r="F37" s="1">
        <f>F35/F36</f>
        <v>568.33333333333337</v>
      </c>
      <c r="G37" s="1">
        <f>G35/G36</f>
        <v>552.27096774193558</v>
      </c>
      <c r="H37" s="1">
        <f>H35/H36</f>
        <v>511.86666666666667</v>
      </c>
      <c r="I37" s="5">
        <f t="shared" ref="I37" si="29">I35/I36</f>
        <v>544.2461538461539</v>
      </c>
      <c r="J37" s="1">
        <f>J35/J36</f>
        <v>561.93548387096769</v>
      </c>
      <c r="K37" s="1">
        <f>K35/K36</f>
        <v>530</v>
      </c>
      <c r="L37" s="1">
        <f>L35/L36</f>
        <v>520.66666666666663</v>
      </c>
      <c r="M37" s="5">
        <f t="shared" ref="M37" si="30">M35/M36</f>
        <v>537.71739130434787</v>
      </c>
      <c r="N37" s="1">
        <f>N35/N36</f>
        <v>505.48387096774195</v>
      </c>
      <c r="O37" s="1">
        <f>O35/O36</f>
        <v>516</v>
      </c>
      <c r="P37" s="1">
        <f>P35/P36</f>
        <v>470.64516129032256</v>
      </c>
      <c r="Q37" s="5">
        <f t="shared" ref="Q37:R37" si="31">Q35/Q36</f>
        <v>497.17391304347825</v>
      </c>
      <c r="R37" s="9">
        <f t="shared" si="31"/>
        <v>537.63397260273973</v>
      </c>
    </row>
    <row r="38" spans="1:69">
      <c r="A38" t="s">
        <v>78</v>
      </c>
      <c r="B38" s="6">
        <v>11520</v>
      </c>
      <c r="C38" s="6">
        <v>10480</v>
      </c>
      <c r="D38" s="1">
        <v>11260</v>
      </c>
      <c r="E38" s="5">
        <f>SUM(B38:D38)</f>
        <v>33260</v>
      </c>
      <c r="F38" s="6">
        <v>10780</v>
      </c>
      <c r="G38" s="6">
        <v>11060</v>
      </c>
      <c r="H38" s="6">
        <v>10311</v>
      </c>
      <c r="I38" s="5">
        <f>SUM(F38:H38)</f>
        <v>32151</v>
      </c>
      <c r="J38" s="6">
        <v>10290</v>
      </c>
      <c r="K38" s="6">
        <v>10070</v>
      </c>
      <c r="L38" s="6">
        <v>9270</v>
      </c>
      <c r="M38" s="5">
        <f>SUM(J38:L38)</f>
        <v>29630</v>
      </c>
      <c r="N38" s="6">
        <v>9580</v>
      </c>
      <c r="O38" s="6">
        <v>10110</v>
      </c>
      <c r="P38" s="6">
        <v>10410</v>
      </c>
      <c r="Q38" s="5">
        <f>SUM(N38:P38)</f>
        <v>30100</v>
      </c>
      <c r="R38" s="5">
        <f>E38+I38+M38+Q38</f>
        <v>125141</v>
      </c>
    </row>
    <row r="39" spans="1:69">
      <c r="A39" t="s">
        <v>76</v>
      </c>
      <c r="B39" s="6">
        <v>31</v>
      </c>
      <c r="C39" s="6">
        <v>28</v>
      </c>
      <c r="D39" s="1">
        <v>31</v>
      </c>
      <c r="E39" s="5">
        <f>SUM(B39:D39)</f>
        <v>90</v>
      </c>
      <c r="F39" s="6">
        <v>30</v>
      </c>
      <c r="G39" s="6">
        <v>31</v>
      </c>
      <c r="H39" s="6">
        <v>30</v>
      </c>
      <c r="I39" s="5">
        <f>SUM(F39:H39)</f>
        <v>91</v>
      </c>
      <c r="J39" s="6">
        <v>31</v>
      </c>
      <c r="K39" s="6">
        <v>31</v>
      </c>
      <c r="L39" s="6">
        <v>30</v>
      </c>
      <c r="M39" s="5">
        <f>SUM(J39:L39)</f>
        <v>92</v>
      </c>
      <c r="N39" s="6">
        <v>31</v>
      </c>
      <c r="O39" s="6">
        <v>30</v>
      </c>
      <c r="P39" s="6">
        <v>31</v>
      </c>
      <c r="Q39" s="5">
        <f>SUM(N39:P39)</f>
        <v>92</v>
      </c>
      <c r="R39" s="5">
        <f>E39+I39+M39+Q39</f>
        <v>365</v>
      </c>
    </row>
    <row r="40" spans="1:69">
      <c r="A40" t="s">
        <v>79</v>
      </c>
      <c r="B40" s="11">
        <f t="shared" ref="B40:E40" si="32">B38/B39</f>
        <v>371.61290322580646</v>
      </c>
      <c r="C40" s="11">
        <f t="shared" si="32"/>
        <v>374.28571428571428</v>
      </c>
      <c r="D40" s="11">
        <f t="shared" si="32"/>
        <v>363.22580645161293</v>
      </c>
      <c r="E40" s="5">
        <f t="shared" si="32"/>
        <v>369.55555555555554</v>
      </c>
      <c r="F40" s="11">
        <f t="shared" ref="F40:J40" si="33">F38/F39</f>
        <v>359.33333333333331</v>
      </c>
      <c r="G40" s="11">
        <f t="shared" si="33"/>
        <v>356.77419354838707</v>
      </c>
      <c r="H40" s="11">
        <f t="shared" si="33"/>
        <v>343.7</v>
      </c>
      <c r="I40" s="5">
        <f t="shared" si="33"/>
        <v>353.30769230769232</v>
      </c>
      <c r="J40" s="11">
        <f t="shared" si="33"/>
        <v>331.93548387096774</v>
      </c>
      <c r="K40" s="11">
        <f t="shared" ref="K40:P40" si="34">K38/K39</f>
        <v>324.83870967741933</v>
      </c>
      <c r="L40" s="11">
        <f t="shared" si="34"/>
        <v>309</v>
      </c>
      <c r="M40" s="5">
        <f t="shared" si="34"/>
        <v>322.06521739130437</v>
      </c>
      <c r="N40" s="11">
        <f t="shared" si="34"/>
        <v>309.03225806451616</v>
      </c>
      <c r="O40" s="11">
        <f t="shared" si="34"/>
        <v>337</v>
      </c>
      <c r="P40" s="11">
        <f t="shared" si="34"/>
        <v>335.80645161290323</v>
      </c>
      <c r="Q40" s="5">
        <f t="shared" ref="Q40" si="35">Q38/Q39</f>
        <v>327.17391304347825</v>
      </c>
      <c r="R40" s="10">
        <f>R38/R39</f>
        <v>342.85205479452054</v>
      </c>
    </row>
    <row r="41" spans="1:69">
      <c r="A41" s="25" t="s">
        <v>80</v>
      </c>
      <c r="B41" s="21">
        <f>B35+B38</f>
        <v>29320</v>
      </c>
      <c r="C41" s="21">
        <f>C35+C38</f>
        <v>26480</v>
      </c>
      <c r="D41" s="21">
        <f>D35+D38</f>
        <v>28960</v>
      </c>
      <c r="E41" s="22">
        <f>SUM(B41:D41)</f>
        <v>84760</v>
      </c>
      <c r="F41" s="21">
        <f>F35+F38</f>
        <v>27830</v>
      </c>
      <c r="G41" s="21">
        <f>G35+G38</f>
        <v>28180.400000000001</v>
      </c>
      <c r="H41" s="21">
        <f>H35+H38</f>
        <v>25667</v>
      </c>
      <c r="I41" s="22">
        <f>SUM(F41:H41)</f>
        <v>81677.399999999994</v>
      </c>
      <c r="J41" s="21">
        <f>J35+J38</f>
        <v>27710</v>
      </c>
      <c r="K41" s="21">
        <f>K35+K38</f>
        <v>26500</v>
      </c>
      <c r="L41" s="21">
        <f>L35+L38</f>
        <v>24890</v>
      </c>
      <c r="M41" s="22">
        <f>SUM(J41:L41)</f>
        <v>79100</v>
      </c>
      <c r="N41" s="21">
        <f>N35+N38</f>
        <v>25250</v>
      </c>
      <c r="O41" s="21">
        <f>O35+O38</f>
        <v>25590</v>
      </c>
      <c r="P41" s="21">
        <f>P35+P38</f>
        <v>25000</v>
      </c>
      <c r="Q41" s="22">
        <f>SUM(N41:P41)</f>
        <v>75840</v>
      </c>
      <c r="R41" s="24">
        <f>E41+I41+M41+Q41</f>
        <v>321377.40000000002</v>
      </c>
    </row>
    <row r="42" spans="1:69">
      <c r="A42" s="3" t="s">
        <v>76</v>
      </c>
      <c r="B42" s="6">
        <v>31</v>
      </c>
      <c r="C42" s="6">
        <v>28</v>
      </c>
      <c r="D42" s="6">
        <v>31</v>
      </c>
      <c r="E42" s="5">
        <f>SUM(B42:D42)</f>
        <v>90</v>
      </c>
      <c r="F42" s="6">
        <v>30</v>
      </c>
      <c r="G42" s="6">
        <v>31</v>
      </c>
      <c r="H42" s="6">
        <v>30</v>
      </c>
      <c r="I42" s="5">
        <f>SUM(F42:H42)</f>
        <v>91</v>
      </c>
      <c r="J42" s="6">
        <v>31</v>
      </c>
      <c r="K42" s="6">
        <v>31</v>
      </c>
      <c r="L42" s="6">
        <v>30</v>
      </c>
      <c r="M42" s="5">
        <f>SUM(J42:L42)</f>
        <v>92</v>
      </c>
      <c r="N42" s="6">
        <v>31</v>
      </c>
      <c r="O42" s="6">
        <v>30</v>
      </c>
      <c r="P42" s="6">
        <v>31</v>
      </c>
      <c r="Q42" s="5">
        <f>SUM(N42:P42)</f>
        <v>92</v>
      </c>
      <c r="R42" s="5">
        <f>E42+I42+M42+Q42</f>
        <v>365</v>
      </c>
    </row>
    <row r="43" spans="1:69">
      <c r="A43" s="26" t="s">
        <v>81</v>
      </c>
      <c r="B43" s="23">
        <f>B41/B42</f>
        <v>945.80645161290317</v>
      </c>
      <c r="C43" s="23">
        <f>C41/C42</f>
        <v>945.71428571428567</v>
      </c>
      <c r="D43" s="23">
        <f>D41/D42</f>
        <v>934.19354838709683</v>
      </c>
      <c r="E43" s="24">
        <f>E41/E42</f>
        <v>941.77777777777783</v>
      </c>
      <c r="F43" s="23">
        <f t="shared" ref="F43:J43" si="36">F41/F42</f>
        <v>927.66666666666663</v>
      </c>
      <c r="G43" s="23">
        <f t="shared" si="36"/>
        <v>909.04516129032265</v>
      </c>
      <c r="H43" s="23">
        <f t="shared" si="36"/>
        <v>855.56666666666672</v>
      </c>
      <c r="I43" s="24">
        <f t="shared" si="36"/>
        <v>897.55384615384605</v>
      </c>
      <c r="J43" s="23">
        <f t="shared" si="36"/>
        <v>893.87096774193549</v>
      </c>
      <c r="K43" s="23">
        <f t="shared" ref="K43:P43" si="37">K41/K42</f>
        <v>854.83870967741939</v>
      </c>
      <c r="L43" s="23">
        <f t="shared" si="37"/>
        <v>829.66666666666663</v>
      </c>
      <c r="M43" s="24">
        <f t="shared" si="37"/>
        <v>859.78260869565213</v>
      </c>
      <c r="N43" s="23">
        <f t="shared" si="37"/>
        <v>814.51612903225805</v>
      </c>
      <c r="O43" s="23">
        <f t="shared" si="37"/>
        <v>853</v>
      </c>
      <c r="P43" s="23">
        <f t="shared" si="37"/>
        <v>806.45161290322585</v>
      </c>
      <c r="Q43" s="24">
        <f t="shared" ref="Q43:R43" si="38">Q41/Q42</f>
        <v>824.3478260869565</v>
      </c>
      <c r="R43" s="24">
        <f t="shared" si="38"/>
        <v>880.48602739726039</v>
      </c>
    </row>
    <row r="44" spans="1:69">
      <c r="A44" s="3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6" spans="1:69">
      <c r="B46" s="18" t="s">
        <v>28</v>
      </c>
      <c r="C46" s="18" t="s">
        <v>29</v>
      </c>
      <c r="D46" s="18" t="s">
        <v>30</v>
      </c>
      <c r="E46" s="19" t="s">
        <v>31</v>
      </c>
      <c r="F46" s="18" t="s">
        <v>32</v>
      </c>
      <c r="G46" s="18" t="s">
        <v>89</v>
      </c>
      <c r="H46" s="18" t="s">
        <v>33</v>
      </c>
      <c r="I46" s="19" t="s">
        <v>34</v>
      </c>
      <c r="J46" s="18" t="s">
        <v>35</v>
      </c>
      <c r="K46" s="20" t="s">
        <v>36</v>
      </c>
      <c r="L46" s="18" t="s">
        <v>37</v>
      </c>
      <c r="M46" s="19" t="s">
        <v>38</v>
      </c>
      <c r="N46" s="18" t="s">
        <v>90</v>
      </c>
      <c r="O46" s="18" t="s">
        <v>39</v>
      </c>
      <c r="P46" s="18" t="s">
        <v>40</v>
      </c>
      <c r="Q46" s="19" t="s">
        <v>41</v>
      </c>
      <c r="R46" s="19">
        <v>2013</v>
      </c>
    </row>
    <row r="47" spans="1:69">
      <c r="A47" t="s">
        <v>75</v>
      </c>
      <c r="B47" s="6">
        <v>6150</v>
      </c>
      <c r="C47" s="6">
        <v>5465</v>
      </c>
      <c r="D47" s="6">
        <v>6040</v>
      </c>
      <c r="E47" s="5">
        <f>SUM(B47:D47)</f>
        <v>17655</v>
      </c>
      <c r="F47" s="6">
        <v>5769.7</v>
      </c>
      <c r="G47" s="6">
        <v>6500</v>
      </c>
      <c r="H47" s="6">
        <v>8260</v>
      </c>
      <c r="I47" s="5">
        <f>SUM(F47:H47)</f>
        <v>20529.7</v>
      </c>
      <c r="J47" s="6">
        <v>8550</v>
      </c>
      <c r="K47" s="6">
        <v>5730</v>
      </c>
      <c r="L47" s="6">
        <v>11340.4</v>
      </c>
      <c r="M47" s="5">
        <f>SUM(J47:L47)</f>
        <v>25620.400000000001</v>
      </c>
      <c r="N47" s="6">
        <v>21140</v>
      </c>
      <c r="O47" s="6">
        <v>19040</v>
      </c>
      <c r="P47" s="6">
        <v>18320</v>
      </c>
      <c r="Q47" s="5">
        <f>SUM(N47:P47)</f>
        <v>58500</v>
      </c>
      <c r="R47" s="5">
        <f>E47+I47+M47+Q47</f>
        <v>122305.1</v>
      </c>
    </row>
    <row r="48" spans="1:69">
      <c r="A48" t="s">
        <v>76</v>
      </c>
      <c r="B48" s="6">
        <v>31</v>
      </c>
      <c r="C48" s="6">
        <v>28</v>
      </c>
      <c r="D48" s="6">
        <v>31</v>
      </c>
      <c r="E48" s="5">
        <f>SUM(B48:D48)</f>
        <v>90</v>
      </c>
      <c r="F48" s="6">
        <v>30</v>
      </c>
      <c r="G48" s="6">
        <v>31</v>
      </c>
      <c r="H48" s="6">
        <v>30</v>
      </c>
      <c r="I48" s="5">
        <f>SUM(F48:H48)</f>
        <v>91</v>
      </c>
      <c r="J48" s="6">
        <v>31</v>
      </c>
      <c r="K48" s="6">
        <v>31</v>
      </c>
      <c r="L48" s="6">
        <v>30</v>
      </c>
      <c r="M48" s="5">
        <f>SUM(J48:L48)</f>
        <v>92</v>
      </c>
      <c r="N48" s="6">
        <v>31</v>
      </c>
      <c r="O48" s="6">
        <v>30</v>
      </c>
      <c r="P48" s="6">
        <v>31</v>
      </c>
      <c r="Q48" s="5">
        <f>SUM(N48:P48)</f>
        <v>92</v>
      </c>
      <c r="R48" s="5">
        <f>E48+I48+M48+Q48</f>
        <v>365</v>
      </c>
    </row>
    <row r="49" spans="1:18">
      <c r="A49" t="s">
        <v>77</v>
      </c>
      <c r="B49" s="1">
        <f t="shared" ref="B49:H49" si="39">B47/B48</f>
        <v>198.38709677419354</v>
      </c>
      <c r="C49" s="1">
        <f t="shared" si="39"/>
        <v>195.17857142857142</v>
      </c>
      <c r="D49" s="1">
        <f t="shared" si="39"/>
        <v>194.83870967741936</v>
      </c>
      <c r="E49" s="5">
        <f t="shared" si="39"/>
        <v>196.16666666666666</v>
      </c>
      <c r="F49" s="1">
        <f t="shared" si="39"/>
        <v>192.32333333333332</v>
      </c>
      <c r="G49" s="1">
        <f t="shared" si="39"/>
        <v>209.67741935483872</v>
      </c>
      <c r="H49" s="1">
        <f t="shared" si="39"/>
        <v>275.33333333333331</v>
      </c>
      <c r="I49" s="5">
        <f t="shared" ref="I49" si="40">I47/I48</f>
        <v>225.60109890109891</v>
      </c>
      <c r="J49" s="1">
        <f>J47/J48</f>
        <v>275.80645161290323</v>
      </c>
      <c r="K49" s="1">
        <f>K47/K48</f>
        <v>184.83870967741936</v>
      </c>
      <c r="L49" s="1">
        <f>L47/L48</f>
        <v>378.01333333333332</v>
      </c>
      <c r="M49" s="5">
        <f t="shared" ref="M49" si="41">M47/M48</f>
        <v>278.48260869565217</v>
      </c>
      <c r="N49" s="1">
        <f>N47/N48</f>
        <v>681.93548387096769</v>
      </c>
      <c r="O49" s="1">
        <f>O47/O48</f>
        <v>634.66666666666663</v>
      </c>
      <c r="P49" s="1">
        <f>P47/P48</f>
        <v>590.9677419354839</v>
      </c>
      <c r="Q49" s="5">
        <f t="shared" ref="Q49:R49" si="42">Q47/Q48</f>
        <v>635.86956521739125</v>
      </c>
      <c r="R49" s="9">
        <f t="shared" si="42"/>
        <v>335.08246575342469</v>
      </c>
    </row>
    <row r="50" spans="1:18">
      <c r="A50" t="s">
        <v>78</v>
      </c>
      <c r="B50" s="6">
        <v>9650</v>
      </c>
      <c r="C50" s="6">
        <v>8605</v>
      </c>
      <c r="D50" s="6">
        <v>10840</v>
      </c>
      <c r="E50" s="5">
        <f>SUM(B50:D50)</f>
        <v>29095</v>
      </c>
      <c r="F50" s="6">
        <v>10490</v>
      </c>
      <c r="G50" s="6">
        <v>10740.274517</v>
      </c>
      <c r="H50" s="6">
        <v>10600</v>
      </c>
      <c r="I50" s="5">
        <f>SUM(F50:H50)</f>
        <v>31830.274516999998</v>
      </c>
      <c r="J50" s="6">
        <v>10680</v>
      </c>
      <c r="K50" s="6">
        <v>10460</v>
      </c>
      <c r="L50" s="6">
        <v>10940</v>
      </c>
      <c r="M50" s="5">
        <f>SUM(J50:L50)</f>
        <v>32080</v>
      </c>
      <c r="N50" s="6">
        <v>11060</v>
      </c>
      <c r="O50" s="6">
        <v>11020</v>
      </c>
      <c r="P50" s="6">
        <v>11480</v>
      </c>
      <c r="Q50" s="5">
        <f>SUM(N50:P50)</f>
        <v>33560</v>
      </c>
      <c r="R50" s="5">
        <f>E50+I50+M50+Q50</f>
        <v>126565.274517</v>
      </c>
    </row>
    <row r="51" spans="1:18">
      <c r="A51" t="s">
        <v>76</v>
      </c>
      <c r="B51" s="6">
        <v>31</v>
      </c>
      <c r="C51" s="6">
        <v>28</v>
      </c>
      <c r="D51" s="6">
        <v>31</v>
      </c>
      <c r="E51" s="5">
        <f>SUM(B51:D51)</f>
        <v>90</v>
      </c>
      <c r="F51" s="6">
        <v>30</v>
      </c>
      <c r="G51" s="6">
        <v>31</v>
      </c>
      <c r="H51" s="6">
        <v>30</v>
      </c>
      <c r="I51" s="5">
        <f>SUM(F51:H51)</f>
        <v>91</v>
      </c>
      <c r="J51" s="6">
        <v>31</v>
      </c>
      <c r="K51" s="6">
        <v>31</v>
      </c>
      <c r="L51" s="6">
        <v>30</v>
      </c>
      <c r="M51" s="5">
        <f>SUM(J51:L51)</f>
        <v>92</v>
      </c>
      <c r="N51" s="6">
        <v>31</v>
      </c>
      <c r="O51" s="6">
        <v>30</v>
      </c>
      <c r="P51" s="6">
        <v>31</v>
      </c>
      <c r="Q51" s="5">
        <f>SUM(N51:P51)</f>
        <v>92</v>
      </c>
      <c r="R51" s="5">
        <f>E51+I51+M51+Q51</f>
        <v>365</v>
      </c>
    </row>
    <row r="52" spans="1:18">
      <c r="A52" t="s">
        <v>79</v>
      </c>
      <c r="B52" s="8">
        <f>B50/B51</f>
        <v>311.29032258064518</v>
      </c>
      <c r="C52" s="11">
        <v>308</v>
      </c>
      <c r="D52" s="11">
        <f t="shared" ref="D52:J52" si="43">D50/D51</f>
        <v>349.67741935483872</v>
      </c>
      <c r="E52" s="5">
        <f t="shared" si="43"/>
        <v>323.27777777777777</v>
      </c>
      <c r="F52" s="11">
        <f t="shared" si="43"/>
        <v>349.66666666666669</v>
      </c>
      <c r="G52" s="11">
        <f t="shared" si="43"/>
        <v>346.46046829032258</v>
      </c>
      <c r="H52" s="1">
        <f t="shared" si="43"/>
        <v>353.33333333333331</v>
      </c>
      <c r="I52" s="5">
        <f t="shared" si="43"/>
        <v>349.78323645054945</v>
      </c>
      <c r="J52" s="8">
        <f t="shared" si="43"/>
        <v>344.51612903225805</v>
      </c>
      <c r="K52" s="11">
        <f t="shared" ref="K52:P52" si="44">K50/K51</f>
        <v>337.41935483870969</v>
      </c>
      <c r="L52" s="11">
        <f t="shared" si="44"/>
        <v>364.66666666666669</v>
      </c>
      <c r="M52" s="5">
        <f t="shared" si="44"/>
        <v>348.69565217391306</v>
      </c>
      <c r="N52" s="11">
        <f t="shared" si="44"/>
        <v>356.77419354838707</v>
      </c>
      <c r="O52" s="11">
        <f t="shared" si="44"/>
        <v>367.33333333333331</v>
      </c>
      <c r="P52" s="11">
        <f t="shared" si="44"/>
        <v>370.32258064516128</v>
      </c>
      <c r="Q52" s="5">
        <f t="shared" ref="Q52" si="45">Q50/Q51</f>
        <v>364.78260869565219</v>
      </c>
      <c r="R52" s="10">
        <f>R50/R51</f>
        <v>346.75417675890412</v>
      </c>
    </row>
    <row r="53" spans="1:18">
      <c r="A53" s="25" t="s">
        <v>80</v>
      </c>
      <c r="B53" s="21">
        <f>B47+B50</f>
        <v>15800</v>
      </c>
      <c r="C53" s="21">
        <f>C47+C50</f>
        <v>14070</v>
      </c>
      <c r="D53" s="21">
        <f>D47+D50</f>
        <v>16880</v>
      </c>
      <c r="E53" s="22">
        <f>SUM(B53:D53)</f>
        <v>46750</v>
      </c>
      <c r="F53" s="21">
        <f>F47+F50</f>
        <v>16259.7</v>
      </c>
      <c r="G53" s="21">
        <f>G47+G50</f>
        <v>17240.274516999998</v>
      </c>
      <c r="H53" s="21">
        <f>H47+H50</f>
        <v>18860</v>
      </c>
      <c r="I53" s="22">
        <f>SUM(F53:H53)</f>
        <v>52359.974516999995</v>
      </c>
      <c r="J53" s="21">
        <f>J47+J50</f>
        <v>19230</v>
      </c>
      <c r="K53" s="21">
        <f>K47+K50</f>
        <v>16190</v>
      </c>
      <c r="L53" s="21">
        <f>L47+L50</f>
        <v>22280.400000000001</v>
      </c>
      <c r="M53" s="22">
        <f>SUM(J53:L53)</f>
        <v>57700.4</v>
      </c>
      <c r="N53" s="21">
        <f>N47+N50</f>
        <v>32200</v>
      </c>
      <c r="O53" s="21">
        <f>O47+O50</f>
        <v>30060</v>
      </c>
      <c r="P53" s="21">
        <f>P47+P50</f>
        <v>29800</v>
      </c>
      <c r="Q53" s="22">
        <f>SUM(N53:P53)</f>
        <v>92060</v>
      </c>
      <c r="R53" s="24">
        <f>E53+I53+M53+Q53</f>
        <v>248870.37451699999</v>
      </c>
    </row>
    <row r="54" spans="1:18">
      <c r="A54" s="3" t="s">
        <v>76</v>
      </c>
      <c r="B54" s="6">
        <v>31</v>
      </c>
      <c r="C54" s="6">
        <v>28</v>
      </c>
      <c r="D54" s="6">
        <v>31</v>
      </c>
      <c r="E54" s="5">
        <f>SUM(B54:D54)</f>
        <v>90</v>
      </c>
      <c r="F54" s="6">
        <v>30</v>
      </c>
      <c r="G54" s="6">
        <v>31</v>
      </c>
      <c r="H54" s="6">
        <v>30</v>
      </c>
      <c r="I54" s="5">
        <f>SUM(F54:H54)</f>
        <v>91</v>
      </c>
      <c r="J54" s="6">
        <v>31</v>
      </c>
      <c r="K54" s="6">
        <v>31</v>
      </c>
      <c r="L54" s="6">
        <v>30</v>
      </c>
      <c r="M54" s="5">
        <f>SUM(J54:L54)</f>
        <v>92</v>
      </c>
      <c r="N54" s="6">
        <v>31</v>
      </c>
      <c r="O54" s="6">
        <v>30</v>
      </c>
      <c r="P54" s="6">
        <v>31</v>
      </c>
      <c r="Q54" s="5">
        <f>SUM(N54:P54)</f>
        <v>92</v>
      </c>
      <c r="R54" s="5">
        <f>E54+I54+M54+Q54</f>
        <v>365</v>
      </c>
    </row>
    <row r="55" spans="1:18">
      <c r="A55" s="26" t="s">
        <v>81</v>
      </c>
      <c r="B55" s="23">
        <f t="shared" ref="B55:H55" si="46">B53/B54</f>
        <v>509.67741935483872</v>
      </c>
      <c r="C55" s="23">
        <f t="shared" si="46"/>
        <v>502.5</v>
      </c>
      <c r="D55" s="23">
        <f t="shared" si="46"/>
        <v>544.51612903225805</v>
      </c>
      <c r="E55" s="24">
        <f t="shared" si="46"/>
        <v>519.44444444444446</v>
      </c>
      <c r="F55" s="23">
        <f t="shared" si="46"/>
        <v>541.99</v>
      </c>
      <c r="G55" s="23">
        <f t="shared" si="46"/>
        <v>556.13788764516119</v>
      </c>
      <c r="H55" s="23">
        <f t="shared" si="46"/>
        <v>628.66666666666663</v>
      </c>
      <c r="I55" s="24">
        <f t="shared" ref="I55" si="47">I53/I54</f>
        <v>575.38433535164825</v>
      </c>
      <c r="J55" s="23">
        <f>J53/J54</f>
        <v>620.32258064516134</v>
      </c>
      <c r="K55" s="23">
        <f t="shared" ref="K55:M55" si="48">K53/K54</f>
        <v>522.25806451612902</v>
      </c>
      <c r="L55" s="23">
        <f t="shared" si="48"/>
        <v>742.68000000000006</v>
      </c>
      <c r="M55" s="24">
        <f t="shared" si="48"/>
        <v>627.17826086956518</v>
      </c>
      <c r="N55" s="23">
        <f>N53/N54</f>
        <v>1038.7096774193549</v>
      </c>
      <c r="O55" s="23">
        <f>O53/O54</f>
        <v>1002</v>
      </c>
      <c r="P55" s="23">
        <f>P53/P54</f>
        <v>961.29032258064512</v>
      </c>
      <c r="Q55" s="24">
        <f>Q53/Q54</f>
        <v>1000.6521739130435</v>
      </c>
      <c r="R55" s="24">
        <f>R53/R54</f>
        <v>681.83664251232869</v>
      </c>
    </row>
    <row r="56" spans="1:18">
      <c r="A56" s="3"/>
    </row>
    <row r="58" spans="1:18">
      <c r="B58" s="18" t="s">
        <v>14</v>
      </c>
      <c r="C58" s="18" t="s">
        <v>15</v>
      </c>
      <c r="D58" s="18" t="s">
        <v>16</v>
      </c>
      <c r="E58" s="19" t="s">
        <v>17</v>
      </c>
      <c r="F58" s="18" t="s">
        <v>18</v>
      </c>
      <c r="G58" s="18" t="s">
        <v>91</v>
      </c>
      <c r="H58" s="18" t="s">
        <v>19</v>
      </c>
      <c r="I58" s="19" t="s">
        <v>20</v>
      </c>
      <c r="J58" s="18" t="s">
        <v>21</v>
      </c>
      <c r="K58" s="20" t="s">
        <v>22</v>
      </c>
      <c r="L58" s="18" t="s">
        <v>23</v>
      </c>
      <c r="M58" s="19" t="s">
        <v>24</v>
      </c>
      <c r="N58" s="18" t="s">
        <v>92</v>
      </c>
      <c r="O58" s="18" t="s">
        <v>25</v>
      </c>
      <c r="P58" s="18" t="s">
        <v>26</v>
      </c>
      <c r="Q58" s="19" t="s">
        <v>27</v>
      </c>
      <c r="R58" s="19">
        <v>2012</v>
      </c>
    </row>
    <row r="59" spans="1:18">
      <c r="A59" t="s">
        <v>75</v>
      </c>
      <c r="B59" s="2">
        <v>5000</v>
      </c>
      <c r="C59" s="2">
        <v>3950</v>
      </c>
      <c r="D59" s="2">
        <v>3450</v>
      </c>
      <c r="E59" s="12">
        <f>SUM(B59:D59)</f>
        <v>12400</v>
      </c>
      <c r="F59" s="2">
        <v>3900</v>
      </c>
      <c r="G59" s="2">
        <v>4100</v>
      </c>
      <c r="H59" s="2">
        <v>3500</v>
      </c>
      <c r="I59" s="12">
        <f>SUM(F59:H59)</f>
        <v>11500</v>
      </c>
      <c r="J59" s="2">
        <v>900</v>
      </c>
      <c r="K59" s="2">
        <v>6500</v>
      </c>
      <c r="L59" s="7">
        <v>6750</v>
      </c>
      <c r="M59" s="12">
        <f>SUM(J59:L59)</f>
        <v>14150</v>
      </c>
      <c r="N59" s="7">
        <v>7000</v>
      </c>
      <c r="O59" s="7">
        <v>6250</v>
      </c>
      <c r="P59" s="7">
        <v>6600</v>
      </c>
      <c r="Q59" s="12">
        <f>SUM(N59:P59)</f>
        <v>19850</v>
      </c>
      <c r="R59" s="12">
        <f>E59+I59+M59+Q59</f>
        <v>57900</v>
      </c>
    </row>
    <row r="60" spans="1:18">
      <c r="A60" t="s">
        <v>76</v>
      </c>
      <c r="B60" s="2">
        <v>31</v>
      </c>
      <c r="C60" s="2">
        <v>29</v>
      </c>
      <c r="D60" s="2">
        <v>31</v>
      </c>
      <c r="E60" s="12">
        <f>SUM(B60:D60)</f>
        <v>91</v>
      </c>
      <c r="F60" s="2">
        <v>30</v>
      </c>
      <c r="G60" s="2">
        <v>31</v>
      </c>
      <c r="H60" s="2">
        <v>30</v>
      </c>
      <c r="I60" s="12">
        <f>SUM(F60:H60)</f>
        <v>91</v>
      </c>
      <c r="J60" s="2">
        <v>31</v>
      </c>
      <c r="K60" s="2">
        <v>31</v>
      </c>
      <c r="L60" s="7">
        <v>30</v>
      </c>
      <c r="M60" s="12">
        <f>SUM(J60:L60)</f>
        <v>92</v>
      </c>
      <c r="N60" s="7">
        <v>31</v>
      </c>
      <c r="O60" s="7">
        <v>30</v>
      </c>
      <c r="P60" s="7">
        <v>31</v>
      </c>
      <c r="Q60" s="12">
        <f>SUM(N60:P60)</f>
        <v>92</v>
      </c>
      <c r="R60" s="12">
        <f>E60+I60+M60+Q60</f>
        <v>366</v>
      </c>
    </row>
    <row r="61" spans="1:18">
      <c r="A61" t="s">
        <v>77</v>
      </c>
      <c r="B61" s="2">
        <f t="shared" ref="B61:D61" si="49">B59/B60</f>
        <v>161.29032258064515</v>
      </c>
      <c r="C61" s="2">
        <f t="shared" si="49"/>
        <v>136.20689655172413</v>
      </c>
      <c r="D61" s="2">
        <f t="shared" si="49"/>
        <v>111.29032258064517</v>
      </c>
      <c r="E61" s="12">
        <f>E59/E60</f>
        <v>136.26373626373626</v>
      </c>
      <c r="F61" s="2">
        <f t="shared" ref="F61:G61" si="50">F59/F60</f>
        <v>130</v>
      </c>
      <c r="G61" s="2">
        <f t="shared" si="50"/>
        <v>132.25806451612902</v>
      </c>
      <c r="H61" s="2">
        <f>H59/H60</f>
        <v>116.66666666666667</v>
      </c>
      <c r="I61" s="12">
        <f>I59/I60</f>
        <v>126.37362637362638</v>
      </c>
      <c r="J61" s="2">
        <f t="shared" ref="J61" si="51">J59/J60</f>
        <v>29.032258064516128</v>
      </c>
      <c r="K61" s="2">
        <f t="shared" ref="K61:O61" si="52">K59/K60</f>
        <v>209.67741935483872</v>
      </c>
      <c r="L61" s="2">
        <f t="shared" si="52"/>
        <v>225</v>
      </c>
      <c r="M61" s="12">
        <f>M59/M60</f>
        <v>153.80434782608697</v>
      </c>
      <c r="N61" s="2">
        <f t="shared" si="52"/>
        <v>225.80645161290323</v>
      </c>
      <c r="O61" s="2">
        <f t="shared" si="52"/>
        <v>208.33333333333334</v>
      </c>
      <c r="P61" s="7">
        <f>P59/31</f>
        <v>212.90322580645162</v>
      </c>
      <c r="Q61" s="12">
        <f>Q59/Q60</f>
        <v>215.7608695652174</v>
      </c>
      <c r="R61" s="13">
        <f>R59/R60</f>
        <v>158.19672131147541</v>
      </c>
    </row>
    <row r="62" spans="1:18">
      <c r="A62" t="s">
        <v>78</v>
      </c>
      <c r="B62" s="16">
        <v>9500</v>
      </c>
      <c r="C62" s="16">
        <v>9400</v>
      </c>
      <c r="D62" s="16">
        <v>10100</v>
      </c>
      <c r="E62" s="12">
        <f>SUM(B62:D62)</f>
        <v>29000</v>
      </c>
      <c r="F62" s="16">
        <v>9200</v>
      </c>
      <c r="G62" s="16">
        <v>10100</v>
      </c>
      <c r="H62" s="16">
        <v>10100</v>
      </c>
      <c r="I62" s="12">
        <f>SUM(F62:H62)</f>
        <v>29400</v>
      </c>
      <c r="J62" s="2">
        <v>10900</v>
      </c>
      <c r="K62" s="17">
        <v>10800</v>
      </c>
      <c r="L62" s="2">
        <v>10550</v>
      </c>
      <c r="M62" s="12">
        <f>SUM(J62:L62)</f>
        <v>32250</v>
      </c>
      <c r="N62" s="7">
        <v>10100</v>
      </c>
      <c r="O62" s="7">
        <v>9200</v>
      </c>
      <c r="P62" s="7">
        <v>10000</v>
      </c>
      <c r="Q62" s="12">
        <f>SUM(N62:P62)</f>
        <v>29300</v>
      </c>
      <c r="R62" s="12">
        <f>E62+I62+M62+Q62</f>
        <v>119950</v>
      </c>
    </row>
    <row r="63" spans="1:18">
      <c r="A63" t="s">
        <v>76</v>
      </c>
      <c r="B63" s="2">
        <v>31</v>
      </c>
      <c r="C63" s="2">
        <v>29</v>
      </c>
      <c r="D63" s="2">
        <v>31</v>
      </c>
      <c r="E63" s="12">
        <f>SUM(B63:D63)</f>
        <v>91</v>
      </c>
      <c r="F63" s="2">
        <v>30</v>
      </c>
      <c r="G63" s="2">
        <v>31</v>
      </c>
      <c r="H63" s="2">
        <v>30</v>
      </c>
      <c r="I63" s="12">
        <f>SUM(F63:H63)</f>
        <v>91</v>
      </c>
      <c r="J63" s="2">
        <v>31</v>
      </c>
      <c r="K63" s="2">
        <v>31</v>
      </c>
      <c r="L63" s="2">
        <v>30</v>
      </c>
      <c r="M63" s="12">
        <f>SUM(J63:L63)</f>
        <v>92</v>
      </c>
      <c r="N63" s="7">
        <v>31</v>
      </c>
      <c r="O63" s="7">
        <v>30</v>
      </c>
      <c r="P63" s="7">
        <v>31</v>
      </c>
      <c r="Q63" s="12">
        <f>SUM(N63:P63)</f>
        <v>92</v>
      </c>
      <c r="R63" s="12">
        <f>E63+I63+M63+Q63</f>
        <v>366</v>
      </c>
    </row>
    <row r="64" spans="1:18">
      <c r="A64" t="s">
        <v>79</v>
      </c>
      <c r="B64" s="2">
        <f t="shared" ref="B64:I64" si="53">B62/B63</f>
        <v>306.45161290322579</v>
      </c>
      <c r="C64" s="2">
        <f t="shared" si="53"/>
        <v>324.13793103448273</v>
      </c>
      <c r="D64" s="2">
        <f t="shared" si="53"/>
        <v>325.80645161290323</v>
      </c>
      <c r="E64" s="12">
        <f t="shared" si="53"/>
        <v>318.68131868131866</v>
      </c>
      <c r="F64" s="2">
        <f t="shared" si="53"/>
        <v>306.66666666666669</v>
      </c>
      <c r="G64" s="2">
        <f t="shared" si="53"/>
        <v>325.80645161290323</v>
      </c>
      <c r="H64" s="2">
        <f t="shared" si="53"/>
        <v>336.66666666666669</v>
      </c>
      <c r="I64" s="12">
        <f t="shared" si="53"/>
        <v>323.07692307692309</v>
      </c>
      <c r="J64" s="2">
        <f t="shared" ref="J64:L64" si="54">J62/J63</f>
        <v>351.61290322580646</v>
      </c>
      <c r="K64" s="2">
        <f t="shared" si="54"/>
        <v>348.38709677419354</v>
      </c>
      <c r="L64" s="2">
        <f t="shared" si="54"/>
        <v>351.66666666666669</v>
      </c>
      <c r="M64" s="12">
        <f>M62/M63</f>
        <v>350.54347826086956</v>
      </c>
      <c r="N64" s="2">
        <f t="shared" ref="N64:O64" si="55">N62/N63</f>
        <v>325.80645161290323</v>
      </c>
      <c r="O64" s="2">
        <f t="shared" si="55"/>
        <v>306.66666666666669</v>
      </c>
      <c r="P64" s="7">
        <f>P62/P63</f>
        <v>322.58064516129031</v>
      </c>
      <c r="Q64" s="12">
        <f>Q62/Q63</f>
        <v>318.47826086956519</v>
      </c>
      <c r="R64" s="14">
        <f>R62/R63</f>
        <v>327.73224043715845</v>
      </c>
    </row>
    <row r="65" spans="1:30">
      <c r="A65" s="25" t="s">
        <v>80</v>
      </c>
      <c r="B65" s="21">
        <f>B59+B62</f>
        <v>14500</v>
      </c>
      <c r="C65" s="21">
        <f t="shared" ref="C65:D65" si="56">C59+C62</f>
        <v>13350</v>
      </c>
      <c r="D65" s="21">
        <f t="shared" si="56"/>
        <v>13550</v>
      </c>
      <c r="E65" s="22">
        <f>SUM(B65:D65)</f>
        <v>41400</v>
      </c>
      <c r="F65" s="21">
        <f>F59+F62</f>
        <v>13100</v>
      </c>
      <c r="G65" s="21">
        <f t="shared" ref="G65:H65" si="57">G59+G62</f>
        <v>14200</v>
      </c>
      <c r="H65" s="21">
        <f t="shared" si="57"/>
        <v>13600</v>
      </c>
      <c r="I65" s="22">
        <f>SUM(F65:H65)</f>
        <v>40900</v>
      </c>
      <c r="J65" s="21">
        <f>J59+J62</f>
        <v>11800</v>
      </c>
      <c r="K65" s="21">
        <f>K59+K62</f>
        <v>17300</v>
      </c>
      <c r="L65" s="21">
        <f>L59+L62</f>
        <v>17300</v>
      </c>
      <c r="M65" s="22">
        <f>SUM(J65:L65)</f>
        <v>46400</v>
      </c>
      <c r="N65" s="21">
        <f>N59+N62</f>
        <v>17100</v>
      </c>
      <c r="O65" s="21">
        <f>O59+O62</f>
        <v>15450</v>
      </c>
      <c r="P65" s="21">
        <f>P59+P62</f>
        <v>16600</v>
      </c>
      <c r="Q65" s="22">
        <f>SUM(N65:P65)</f>
        <v>49150</v>
      </c>
      <c r="R65" s="24">
        <f>E65+I65+M65+Q65</f>
        <v>177850</v>
      </c>
    </row>
    <row r="66" spans="1:30">
      <c r="A66" s="3" t="s">
        <v>76</v>
      </c>
      <c r="B66" s="15">
        <f>B63</f>
        <v>31</v>
      </c>
      <c r="C66" s="15">
        <f t="shared" ref="C66:D66" si="58">C63</f>
        <v>29</v>
      </c>
      <c r="D66" s="15">
        <f t="shared" si="58"/>
        <v>31</v>
      </c>
      <c r="E66" s="12">
        <f>SUM(B66:D66)</f>
        <v>91</v>
      </c>
      <c r="F66" s="15">
        <f>F63</f>
        <v>30</v>
      </c>
      <c r="G66" s="15">
        <f t="shared" ref="G66:H66" si="59">G63</f>
        <v>31</v>
      </c>
      <c r="H66" s="15">
        <f t="shared" si="59"/>
        <v>30</v>
      </c>
      <c r="I66" s="12">
        <f>SUM(F66:H66)</f>
        <v>91</v>
      </c>
      <c r="J66" s="15">
        <v>31</v>
      </c>
      <c r="K66" s="15">
        <v>31</v>
      </c>
      <c r="L66" s="2">
        <v>30</v>
      </c>
      <c r="M66" s="12">
        <f>SUM(J66:L66)</f>
        <v>92</v>
      </c>
      <c r="N66" s="2">
        <v>31</v>
      </c>
      <c r="O66" s="7">
        <v>30</v>
      </c>
      <c r="P66" s="2">
        <v>31</v>
      </c>
      <c r="Q66" s="12">
        <f>SUM(N66:P66)</f>
        <v>92</v>
      </c>
      <c r="R66" s="12">
        <f>E66+I66+M66+Q66</f>
        <v>366</v>
      </c>
    </row>
    <row r="67" spans="1:30">
      <c r="A67" s="26" t="s">
        <v>81</v>
      </c>
      <c r="B67" s="23">
        <f>B65/B66</f>
        <v>467.74193548387098</v>
      </c>
      <c r="C67" s="23">
        <f t="shared" ref="C67" si="60">C65/C66</f>
        <v>460.34482758620692</v>
      </c>
      <c r="D67" s="23">
        <f t="shared" ref="D67" si="61">D65/D66</f>
        <v>437.09677419354841</v>
      </c>
      <c r="E67" s="24">
        <f>E65/E66</f>
        <v>454.94505494505495</v>
      </c>
      <c r="F67" s="23">
        <f>F65/F66</f>
        <v>436.66666666666669</v>
      </c>
      <c r="G67" s="23">
        <f t="shared" ref="G67" si="62">G65/G66</f>
        <v>458.06451612903226</v>
      </c>
      <c r="H67" s="23">
        <f t="shared" ref="H67" si="63">H65/H66</f>
        <v>453.33333333333331</v>
      </c>
      <c r="I67" s="24">
        <f>I65/I66</f>
        <v>449.45054945054943</v>
      </c>
      <c r="J67" s="23">
        <f t="shared" ref="J67" si="64">J65/J66</f>
        <v>380.64516129032256</v>
      </c>
      <c r="K67" s="23">
        <f t="shared" ref="K67:L67" si="65">K65/K66</f>
        <v>558.06451612903231</v>
      </c>
      <c r="L67" s="23">
        <f t="shared" si="65"/>
        <v>576.66666666666663</v>
      </c>
      <c r="M67" s="24">
        <f>M65/M66</f>
        <v>504.3478260869565</v>
      </c>
      <c r="N67" s="23">
        <f t="shared" ref="N67:P67" si="66">N65/N66</f>
        <v>551.61290322580646</v>
      </c>
      <c r="O67" s="23">
        <f t="shared" si="66"/>
        <v>515</v>
      </c>
      <c r="P67" s="23">
        <f t="shared" si="66"/>
        <v>535.48387096774195</v>
      </c>
      <c r="Q67" s="24">
        <f>Q65/Q66</f>
        <v>534.23913043478262</v>
      </c>
      <c r="R67" s="24">
        <f>R65/R66</f>
        <v>485.92896174863387</v>
      </c>
    </row>
    <row r="68" spans="1:30">
      <c r="A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70" spans="1:30">
      <c r="B70" s="18" t="s">
        <v>0</v>
      </c>
      <c r="C70" s="18" t="s">
        <v>1</v>
      </c>
      <c r="D70" s="18" t="s">
        <v>2</v>
      </c>
      <c r="E70" s="19" t="s">
        <v>5</v>
      </c>
      <c r="F70" s="18" t="s">
        <v>3</v>
      </c>
      <c r="G70" s="18" t="s">
        <v>93</v>
      </c>
      <c r="H70" s="18" t="s">
        <v>4</v>
      </c>
      <c r="I70" s="19" t="s">
        <v>6</v>
      </c>
      <c r="J70" s="18" t="s">
        <v>7</v>
      </c>
      <c r="K70" s="20" t="s">
        <v>8</v>
      </c>
      <c r="L70" s="18" t="s">
        <v>9</v>
      </c>
      <c r="M70" s="19" t="s">
        <v>10</v>
      </c>
      <c r="N70" s="18" t="s">
        <v>94</v>
      </c>
      <c r="O70" s="18" t="s">
        <v>11</v>
      </c>
      <c r="P70" s="18" t="s">
        <v>12</v>
      </c>
      <c r="Q70" s="19" t="s">
        <v>13</v>
      </c>
      <c r="R70" s="19">
        <v>2011</v>
      </c>
    </row>
    <row r="71" spans="1:30">
      <c r="A71" t="s">
        <v>75</v>
      </c>
      <c r="B71" s="1">
        <v>4600</v>
      </c>
      <c r="C71" s="1">
        <v>0</v>
      </c>
      <c r="D71" s="1">
        <v>0</v>
      </c>
      <c r="E71" s="5">
        <f>SUM(B71:D71)</f>
        <v>4600</v>
      </c>
      <c r="F71" s="1">
        <v>0</v>
      </c>
      <c r="G71" s="1">
        <f>3000</f>
        <v>3000</v>
      </c>
      <c r="H71" s="1">
        <f>6500</f>
        <v>6500</v>
      </c>
      <c r="I71" s="5">
        <f>SUM(F71:H71)</f>
        <v>9500</v>
      </c>
      <c r="J71" s="1">
        <v>5900</v>
      </c>
      <c r="K71" s="1">
        <v>6000</v>
      </c>
      <c r="L71" s="1">
        <v>5500</v>
      </c>
      <c r="M71" s="5">
        <f>SUM(J71:L71)</f>
        <v>17400</v>
      </c>
      <c r="N71" s="1">
        <v>4700</v>
      </c>
      <c r="O71" s="1">
        <v>5000</v>
      </c>
      <c r="P71" s="1">
        <v>3300</v>
      </c>
      <c r="Q71" s="5">
        <f>SUM(N71:P71)</f>
        <v>13000</v>
      </c>
      <c r="R71" s="5">
        <f>E71+I71+M71+Q71</f>
        <v>44500</v>
      </c>
    </row>
    <row r="72" spans="1:30">
      <c r="A72" t="s">
        <v>76</v>
      </c>
      <c r="B72" s="1">
        <v>31</v>
      </c>
      <c r="C72" s="1">
        <v>28</v>
      </c>
      <c r="D72" s="1">
        <v>31</v>
      </c>
      <c r="E72" s="5">
        <f>SUM(B72:D72)</f>
        <v>90</v>
      </c>
      <c r="F72" s="1">
        <v>30</v>
      </c>
      <c r="G72" s="1">
        <v>31</v>
      </c>
      <c r="H72" s="1">
        <v>30</v>
      </c>
      <c r="I72" s="5">
        <f>SUM(F72:H72)</f>
        <v>91</v>
      </c>
      <c r="J72" s="1">
        <v>31</v>
      </c>
      <c r="K72" s="1">
        <v>31</v>
      </c>
      <c r="L72" s="1">
        <v>30</v>
      </c>
      <c r="M72" s="5">
        <f>SUM(J72:L72)</f>
        <v>92</v>
      </c>
      <c r="N72" s="1">
        <v>31</v>
      </c>
      <c r="O72" s="1">
        <v>30</v>
      </c>
      <c r="P72" s="1">
        <v>31</v>
      </c>
      <c r="Q72" s="5">
        <f>SUM(N72:P72)</f>
        <v>92</v>
      </c>
      <c r="R72" s="5">
        <f>E72+I72+M72+Q72</f>
        <v>365</v>
      </c>
    </row>
    <row r="73" spans="1:30">
      <c r="A73" t="s">
        <v>77</v>
      </c>
      <c r="B73" s="1">
        <f t="shared" ref="B73:P73" si="67">B71/B72</f>
        <v>148.38709677419354</v>
      </c>
      <c r="C73" s="1">
        <f t="shared" si="67"/>
        <v>0</v>
      </c>
      <c r="D73" s="1">
        <f t="shared" si="67"/>
        <v>0</v>
      </c>
      <c r="E73" s="5">
        <f>E71/E72</f>
        <v>51.111111111111114</v>
      </c>
      <c r="F73" s="1">
        <f t="shared" si="67"/>
        <v>0</v>
      </c>
      <c r="G73" s="1">
        <f t="shared" si="67"/>
        <v>96.774193548387103</v>
      </c>
      <c r="H73" s="1">
        <f t="shared" si="67"/>
        <v>216.66666666666666</v>
      </c>
      <c r="I73" s="5">
        <f>I71/I72</f>
        <v>104.39560439560439</v>
      </c>
      <c r="J73" s="1">
        <f t="shared" si="67"/>
        <v>190.32258064516128</v>
      </c>
      <c r="K73" s="1">
        <f t="shared" si="67"/>
        <v>193.54838709677421</v>
      </c>
      <c r="L73" s="1">
        <f t="shared" si="67"/>
        <v>183.33333333333334</v>
      </c>
      <c r="M73" s="5">
        <f>M71/M72</f>
        <v>189.13043478260869</v>
      </c>
      <c r="N73" s="1">
        <f t="shared" si="67"/>
        <v>151.61290322580646</v>
      </c>
      <c r="O73" s="1">
        <f t="shared" si="67"/>
        <v>166.66666666666666</v>
      </c>
      <c r="P73" s="1">
        <f t="shared" si="67"/>
        <v>106.45161290322581</v>
      </c>
      <c r="Q73" s="5">
        <f>Q71/Q72</f>
        <v>141.30434782608697</v>
      </c>
      <c r="R73" s="5">
        <f>R71/R72</f>
        <v>121.91780821917808</v>
      </c>
    </row>
    <row r="74" spans="1:30">
      <c r="A74" t="s">
        <v>78</v>
      </c>
      <c r="B74" s="1">
        <v>0</v>
      </c>
      <c r="C74" s="1">
        <v>0</v>
      </c>
      <c r="D74" s="1">
        <v>0</v>
      </c>
      <c r="E74" s="5">
        <f>SUM(B74:D74)</f>
        <v>0</v>
      </c>
      <c r="F74" s="1">
        <v>0</v>
      </c>
      <c r="G74" s="1">
        <v>0</v>
      </c>
      <c r="H74" s="1">
        <v>0</v>
      </c>
      <c r="I74" s="5">
        <f>SUM(F74:H74)</f>
        <v>0</v>
      </c>
      <c r="J74" s="1">
        <v>0</v>
      </c>
      <c r="K74" s="1">
        <v>0</v>
      </c>
      <c r="L74" s="1">
        <v>7000</v>
      </c>
      <c r="M74" s="5">
        <f>SUM(J74:L74)</f>
        <v>7000</v>
      </c>
      <c r="N74" s="1">
        <v>8100</v>
      </c>
      <c r="O74" s="1">
        <v>8600</v>
      </c>
      <c r="P74" s="1">
        <v>9100.4984999999997</v>
      </c>
      <c r="Q74" s="5">
        <f>SUM(N74:P74)</f>
        <v>25800.498500000002</v>
      </c>
      <c r="R74" s="5">
        <f>E74+I74+M74+Q74</f>
        <v>32800.498500000002</v>
      </c>
    </row>
    <row r="75" spans="1:30">
      <c r="A75" t="s">
        <v>76</v>
      </c>
      <c r="B75" s="1">
        <v>31</v>
      </c>
      <c r="C75" s="1">
        <v>28</v>
      </c>
      <c r="D75" s="1">
        <v>31</v>
      </c>
      <c r="E75" s="5">
        <f>SUM(B75:D75)</f>
        <v>90</v>
      </c>
      <c r="F75" s="1">
        <v>30</v>
      </c>
      <c r="G75" s="1">
        <v>31</v>
      </c>
      <c r="H75" s="1">
        <v>30</v>
      </c>
      <c r="I75" s="5">
        <f>SUM(F75:H75)</f>
        <v>91</v>
      </c>
      <c r="J75" s="1">
        <v>31</v>
      </c>
      <c r="K75" s="1">
        <v>31</v>
      </c>
      <c r="L75" s="1">
        <v>30</v>
      </c>
      <c r="M75" s="5">
        <v>92</v>
      </c>
      <c r="N75" s="1">
        <v>31</v>
      </c>
      <c r="O75" s="1">
        <v>30</v>
      </c>
      <c r="P75" s="1">
        <v>31</v>
      </c>
      <c r="Q75" s="5">
        <f>SUM(N75:P75)</f>
        <v>92</v>
      </c>
      <c r="R75" s="5">
        <f>E75+I75+M75+Q75</f>
        <v>365</v>
      </c>
    </row>
    <row r="76" spans="1:30">
      <c r="A76" t="s">
        <v>79</v>
      </c>
      <c r="B76" s="1">
        <f t="shared" ref="B76:H76" si="68">B74/B75</f>
        <v>0</v>
      </c>
      <c r="C76" s="1">
        <f t="shared" si="68"/>
        <v>0</v>
      </c>
      <c r="D76" s="1">
        <f t="shared" si="68"/>
        <v>0</v>
      </c>
      <c r="E76" s="5">
        <f>E74/E75</f>
        <v>0</v>
      </c>
      <c r="F76" s="1">
        <f t="shared" si="68"/>
        <v>0</v>
      </c>
      <c r="G76" s="1">
        <f t="shared" si="68"/>
        <v>0</v>
      </c>
      <c r="H76" s="1">
        <f t="shared" si="68"/>
        <v>0</v>
      </c>
      <c r="I76" s="5">
        <f>I74/I75</f>
        <v>0</v>
      </c>
      <c r="J76" s="1">
        <f t="shared" ref="J76:L76" si="69">J74/J75</f>
        <v>0</v>
      </c>
      <c r="K76" s="1">
        <f t="shared" si="69"/>
        <v>0</v>
      </c>
      <c r="L76" s="1">
        <f t="shared" si="69"/>
        <v>233.33333333333334</v>
      </c>
      <c r="M76" s="5">
        <f t="shared" ref="M76:R76" si="70">M74/M75</f>
        <v>76.086956521739125</v>
      </c>
      <c r="N76" s="1">
        <f t="shared" si="70"/>
        <v>261.29032258064518</v>
      </c>
      <c r="O76" s="1">
        <f t="shared" si="70"/>
        <v>286.66666666666669</v>
      </c>
      <c r="P76" s="1">
        <f t="shared" si="70"/>
        <v>293.56446774193546</v>
      </c>
      <c r="Q76" s="5">
        <f t="shared" si="70"/>
        <v>280.44020108695656</v>
      </c>
      <c r="R76" s="5">
        <f t="shared" si="70"/>
        <v>89.864379452054806</v>
      </c>
    </row>
    <row r="77" spans="1:30">
      <c r="A77" s="25" t="s">
        <v>80</v>
      </c>
      <c r="B77" s="21">
        <f>B71+B74</f>
        <v>4600</v>
      </c>
      <c r="C77" s="21">
        <f t="shared" ref="C77:D77" si="71">C71+C74</f>
        <v>0</v>
      </c>
      <c r="D77" s="21">
        <f t="shared" si="71"/>
        <v>0</v>
      </c>
      <c r="E77" s="22">
        <f>SUM(B77:D77)</f>
        <v>4600</v>
      </c>
      <c r="F77" s="21">
        <f>F71+F74</f>
        <v>0</v>
      </c>
      <c r="G77" s="21">
        <f t="shared" ref="G77:H77" si="72">G71+G74</f>
        <v>3000</v>
      </c>
      <c r="H77" s="21">
        <f t="shared" si="72"/>
        <v>6500</v>
      </c>
      <c r="I77" s="22">
        <f>SUM(F77:H77)</f>
        <v>9500</v>
      </c>
      <c r="J77" s="21">
        <f>J71+J74</f>
        <v>5900</v>
      </c>
      <c r="K77" s="21">
        <f t="shared" ref="K77:L77" si="73">K71+K74</f>
        <v>6000</v>
      </c>
      <c r="L77" s="21">
        <f t="shared" si="73"/>
        <v>12500</v>
      </c>
      <c r="M77" s="22">
        <f>SUM(J77:L77)</f>
        <v>24400</v>
      </c>
      <c r="N77" s="21">
        <f>N71+N74</f>
        <v>12800</v>
      </c>
      <c r="O77" s="21">
        <f t="shared" ref="O77:P77" si="74">O71+O74</f>
        <v>13600</v>
      </c>
      <c r="P77" s="21">
        <f t="shared" si="74"/>
        <v>12400.4985</v>
      </c>
      <c r="Q77" s="22">
        <f>SUM(N77:P77)</f>
        <v>38800.498500000002</v>
      </c>
      <c r="R77" s="22">
        <f>E77+I77+M77+Q77</f>
        <v>77300.498500000002</v>
      </c>
    </row>
    <row r="78" spans="1:30">
      <c r="A78" s="3" t="s">
        <v>76</v>
      </c>
      <c r="B78" s="4">
        <f>B75</f>
        <v>31</v>
      </c>
      <c r="C78" s="4">
        <f t="shared" ref="C78:D78" si="75">C75</f>
        <v>28</v>
      </c>
      <c r="D78" s="4">
        <f t="shared" si="75"/>
        <v>31</v>
      </c>
      <c r="E78" s="5">
        <f>SUM(B78:D78)</f>
        <v>90</v>
      </c>
      <c r="F78" s="4">
        <f>F75</f>
        <v>30</v>
      </c>
      <c r="G78" s="4">
        <f t="shared" ref="G78:H78" si="76">G75</f>
        <v>31</v>
      </c>
      <c r="H78" s="4">
        <f t="shared" si="76"/>
        <v>30</v>
      </c>
      <c r="I78" s="5">
        <f>SUM(F78:H78)</f>
        <v>91</v>
      </c>
      <c r="J78" s="4">
        <f>J75</f>
        <v>31</v>
      </c>
      <c r="K78" s="4">
        <f t="shared" ref="K78:L78" si="77">K75</f>
        <v>31</v>
      </c>
      <c r="L78" s="4">
        <f t="shared" si="77"/>
        <v>30</v>
      </c>
      <c r="M78" s="5">
        <f>SUM(J78:L78)</f>
        <v>92</v>
      </c>
      <c r="N78" s="4">
        <f>N75</f>
        <v>31</v>
      </c>
      <c r="O78" s="4">
        <f t="shared" ref="O78:P78" si="78">O75</f>
        <v>30</v>
      </c>
      <c r="P78" s="4">
        <f t="shared" si="78"/>
        <v>31</v>
      </c>
      <c r="Q78" s="5">
        <f>SUM(N78:P78)</f>
        <v>92</v>
      </c>
      <c r="R78" s="5">
        <f>E78+I78+M78+Q78</f>
        <v>365</v>
      </c>
    </row>
    <row r="79" spans="1:30">
      <c r="A79" s="26" t="s">
        <v>81</v>
      </c>
      <c r="B79" s="23">
        <f>B77/B78</f>
        <v>148.38709677419354</v>
      </c>
      <c r="C79" s="23">
        <f t="shared" ref="C79:D79" si="79">C77/C78</f>
        <v>0</v>
      </c>
      <c r="D79" s="23">
        <f t="shared" si="79"/>
        <v>0</v>
      </c>
      <c r="E79" s="24">
        <f>E77/E78</f>
        <v>51.111111111111114</v>
      </c>
      <c r="F79" s="23">
        <f>F77/F78</f>
        <v>0</v>
      </c>
      <c r="G79" s="23">
        <f t="shared" ref="G79" si="80">G77/G78</f>
        <v>96.774193548387103</v>
      </c>
      <c r="H79" s="23">
        <f t="shared" ref="H79" si="81">H77/H78</f>
        <v>216.66666666666666</v>
      </c>
      <c r="I79" s="24">
        <f>I77/I78</f>
        <v>104.39560439560439</v>
      </c>
      <c r="J79" s="23">
        <f>J77/J78</f>
        <v>190.32258064516128</v>
      </c>
      <c r="K79" s="23">
        <f t="shared" ref="K79" si="82">K77/K78</f>
        <v>193.54838709677421</v>
      </c>
      <c r="L79" s="23">
        <f t="shared" ref="L79" si="83">L77/L78</f>
        <v>416.66666666666669</v>
      </c>
      <c r="M79" s="24">
        <f>M77/M78</f>
        <v>265.21739130434781</v>
      </c>
      <c r="N79" s="23">
        <f>N77/N78</f>
        <v>412.90322580645159</v>
      </c>
      <c r="O79" s="23">
        <f t="shared" ref="O79" si="84">O77/O78</f>
        <v>453.33333333333331</v>
      </c>
      <c r="P79" s="23">
        <f t="shared" ref="P79" si="85">P77/P78</f>
        <v>400.01608064516125</v>
      </c>
      <c r="Q79" s="24">
        <f>Q77/Q78</f>
        <v>421.7445489130435</v>
      </c>
      <c r="R79" s="24">
        <f>R77/R78</f>
        <v>211.78218767123289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ignoredErrors>
    <ignoredError sqref="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production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Shelton</dc:creator>
  <cp:lastModifiedBy>Pavel Shelton</cp:lastModifiedBy>
  <cp:lastPrinted>2014-12-03T10:55:21Z</cp:lastPrinted>
  <dcterms:created xsi:type="dcterms:W3CDTF">2012-09-17T12:13:10Z</dcterms:created>
  <dcterms:modified xsi:type="dcterms:W3CDTF">2016-11-17T13:21:09Z</dcterms:modified>
</cp:coreProperties>
</file>